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10260" activeTab="0"/>
  </bookViews>
  <sheets>
    <sheet name="HL" sheetId="1" r:id="rId1"/>
    <sheet name="NM jr" sheetId="2" r:id="rId2"/>
    <sheet name="NM sr" sheetId="3" r:id="rId3"/>
    <sheet name="NM mix" sheetId="4" r:id="rId4"/>
  </sheets>
  <definedNames/>
  <calcPr fullCalcOnLoad="1"/>
</workbook>
</file>

<file path=xl/comments1.xml><?xml version="1.0" encoding="utf-8"?>
<comments xmlns="http://schemas.openxmlformats.org/spreadsheetml/2006/main">
  <authors>
    <author>Rolfsrud, Vegar</author>
  </authors>
  <commentList>
    <comment ref="P1" authorId="0">
      <text>
        <r>
          <rPr>
            <b/>
            <sz val="9"/>
            <rFont val="Tahoma"/>
            <family val="0"/>
          </rPr>
          <t>Rolfsrud, Vegar: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<sst xmlns="http://schemas.openxmlformats.org/spreadsheetml/2006/main" count="190" uniqueCount="73">
  <si>
    <t>G15</t>
  </si>
  <si>
    <t>J15/16</t>
  </si>
  <si>
    <t>Påmeldte</t>
  </si>
  <si>
    <t>Max ant lag</t>
  </si>
  <si>
    <t>%på lag</t>
  </si>
  <si>
    <t>Ant. Lag</t>
  </si>
  <si>
    <t>Rest</t>
  </si>
  <si>
    <t>Mix J&amp;G15/16</t>
  </si>
  <si>
    <t>Ant lag</t>
  </si>
  <si>
    <t>Veiledning</t>
  </si>
  <si>
    <t>1. Fyll ut antall påmeldte i kolonnene B, F og J</t>
  </si>
  <si>
    <t>Sum</t>
  </si>
  <si>
    <t xml:space="preserve">3. Hvis nei, kan alle lag gå stafett </t>
  </si>
  <si>
    <t>Stafettfordeling for HL</t>
  </si>
  <si>
    <t>Stafettfordeling for NM sr</t>
  </si>
  <si>
    <t>Stafettfordeling for NM jr</t>
  </si>
  <si>
    <t>Menn</t>
  </si>
  <si>
    <t>Kvinner</t>
  </si>
  <si>
    <t>1. Fyll ut antall påmeldte i kolonnene B og F</t>
  </si>
  <si>
    <t>K17-21</t>
  </si>
  <si>
    <t>M 17-21</t>
  </si>
  <si>
    <t>3. Hvis ja, settes 1 i kolonnene D, H og M for de kretsene med "Max ant lag"&gt;0</t>
  </si>
  <si>
    <t>3. Hvis ja, settes 1 i kolonnene D og H for de kretsene med "Max ant lag"&gt;0</t>
  </si>
  <si>
    <t>2. Overstiger Sum i feltene C22, G22 og K22 antall tilgjengelige skiver?</t>
  </si>
  <si>
    <t>4. Øk antallet med en 1 for den kretsen med lavest verdi i kolonne "%på lag" i de respektive klasser inntil feltene D22, H22 eller M22 tilsvarer antall skiver</t>
  </si>
  <si>
    <t>2. Overstiger Sum i feltene C21 og G21 antall tilgjengelige skiver?</t>
  </si>
  <si>
    <t>4. Øk antallet med en 1 for den kretsen med lavest verdi i kolonne "%på lag" i de respektive klasser inntil feltene D21 og H21 tilsvarer antall skiver</t>
  </si>
  <si>
    <t>5. Dersom to kretser står likt med verdi på "%på lag" når siste plass skal fordeles, går plassen til</t>
  </si>
  <si>
    <t>b) den krets med best plassiffer forrige sesong når de har like mange lag i kolonnen "Ant. Lag"</t>
  </si>
  <si>
    <t>a) den krets med færrest antall lag</t>
  </si>
  <si>
    <t>K har 3 etapper, M har 4 etapper</t>
  </si>
  <si>
    <t>Skiskytterkrets</t>
  </si>
  <si>
    <t>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</si>
  <si>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</si>
  <si>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</si>
  <si>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</si>
  <si>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</si>
  <si>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</si>
  <si>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</si>
  <si>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</si>
  <si>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 xml:space="preserve">Nord-Østerdal </t>
  </si>
  <si>
    <t>Oppland</t>
  </si>
  <si>
    <t>Oslo og Akershus</t>
  </si>
  <si>
    <t>Rogaland</t>
  </si>
  <si>
    <t>Sogn og Fjordane</t>
  </si>
  <si>
    <t>Sør-Trøndelag</t>
  </si>
  <si>
    <t>Telemark og Vestfold</t>
  </si>
  <si>
    <t>Troms</t>
  </si>
  <si>
    <t>G15/16</t>
  </si>
  <si>
    <t>Rest G15</t>
  </si>
  <si>
    <t>G15 og G15/16 har 4 etapper, J 15/16 har 3 etapper, Mix J&amp;G15/16 har 3 etapper</t>
  </si>
  <si>
    <t>1. Fyll ut antall påmeldte i kolonnene B, F og K</t>
  </si>
  <si>
    <t>2. Overstiger Sum i feltene C21, H21 og L21 antall tilgjengelige skiver?</t>
  </si>
  <si>
    <t>3. Hvis ja, settes 1 i kolonnene D, I og M for de kretsene med "Max ant lag"&gt;0</t>
  </si>
  <si>
    <t>4. Øk antallet med en 1 for den kretsen med lavest verdi i kolonne "%på lag" i de respektive klasser inntil feltene D21, I21 eller M21 tilsvarer antall skiver</t>
  </si>
  <si>
    <t>17-21</t>
  </si>
  <si>
    <t>17-sr</t>
  </si>
  <si>
    <t>Påmeldte 20-21</t>
  </si>
  <si>
    <t>Påmeldte sr</t>
  </si>
  <si>
    <t>Stafettfordeling for NM mix</t>
  </si>
  <si>
    <t>Alle klasser har 3 etapper (1 K + 2 M)</t>
  </si>
  <si>
    <t>Rest 17-19</t>
  </si>
  <si>
    <t>Rest 17-21</t>
  </si>
  <si>
    <t>2. Overstiger Sum i feltene D22, K22 og S22 antall tilgjengelige skiver?</t>
  </si>
  <si>
    <t>3. Hvis ja, settes 1 i kolonnene E, L og T for de kretsene med "Max ant lag"&gt;0</t>
  </si>
  <si>
    <t>4. Øk antallet med en 1 for den kretsen med lavest verdi i kolonne "%på lag" i de respektive klasser inntil feltene E22, L22 eller T22 tilsvarer antall skiver</t>
  </si>
  <si>
    <r>
      <t xml:space="preserve">1. Fyll ut antall påmeldte i kolonnene B, C, I, J P og Q. Alle celler i kolonne B og C </t>
    </r>
    <r>
      <rPr>
        <b/>
        <u val="single"/>
        <sz val="10"/>
        <rFont val="Arial"/>
        <family val="2"/>
      </rPr>
      <t>MÅ</t>
    </r>
    <r>
      <rPr>
        <sz val="10"/>
        <rFont val="Arial"/>
        <family val="0"/>
      </rPr>
      <t xml:space="preserve"> fylles ut! Dvs. skriv 0 hvis det er ingen påmeldte.</t>
    </r>
  </si>
  <si>
    <t>M 17-18</t>
  </si>
  <si>
    <t>K17-21 har 3 etapper, M17-18 og M17-21 har 4 etapper</t>
  </si>
  <si>
    <t>17-18</t>
  </si>
  <si>
    <t>M 19/20-21</t>
  </si>
  <si>
    <t>Nord-Trøndelag (11)</t>
  </si>
  <si>
    <t>Nord-Østerdal (15)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</si>
</sst>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0" fillId="33" borderId="11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I7" sqref="I7"/>
    </sheetView>
  </sheetViews>
  <sheetFormatPr defaultColWidth="11.57421875" defaultRowHeight="12.75"/>
  <cols>
    <col min="1" max="1" width="18.28125" style="2" customWidth="1"/>
    <col min="2" max="2" width="8.421875" style="2" bestFit="1" customWidth="1"/>
    <col min="3" max="3" width="11.57421875" style="2" customWidth="1"/>
    <col min="4" max="4" width="7.7109375" style="2" bestFit="1" customWidth="1"/>
    <col min="5" max="5" width="7.57421875" style="2" bestFit="1" customWidth="1"/>
    <col min="6" max="6" width="8.421875" style="2" bestFit="1" customWidth="1"/>
    <col min="7" max="7" width="8.421875" style="2" customWidth="1"/>
    <col min="8" max="8" width="10.140625" style="2" bestFit="1" customWidth="1"/>
    <col min="9" max="9" width="7.7109375" style="2" bestFit="1" customWidth="1"/>
    <col min="10" max="10" width="7.57421875" style="2" bestFit="1" customWidth="1"/>
    <col min="11" max="11" width="8.421875" style="2" bestFit="1" customWidth="1"/>
    <col min="12" max="12" width="10.140625" style="2" bestFit="1" customWidth="1"/>
    <col min="13" max="13" width="7.7109375" style="2" bestFit="1" customWidth="1"/>
    <col min="14" max="14" width="7.57421875" style="2" bestFit="1" customWidth="1"/>
    <col min="15" max="22" width="7.57421875" style="2" customWidth="1"/>
    <col min="23" max="23" width="8.421875" style="2" bestFit="1" customWidth="1"/>
    <col min="24" max="24" width="10.140625" style="2" bestFit="1" customWidth="1"/>
    <col min="25" max="16384" width="11.57421875" style="2" customWidth="1"/>
  </cols>
  <sheetData>
    <row r="1" ht="18">
      <c r="A1" s="1" t="s">
        <v>13</v>
      </c>
    </row>
    <row r="2" ht="12.75" customHeight="1">
      <c r="A2" s="1"/>
    </row>
    <row r="3" spans="2:24" ht="12.75">
      <c r="B3" s="37" t="s">
        <v>0</v>
      </c>
      <c r="C3" s="39"/>
      <c r="D3" s="39"/>
      <c r="E3" s="38"/>
      <c r="F3" s="37" t="s">
        <v>48</v>
      </c>
      <c r="G3" s="39"/>
      <c r="H3" s="39"/>
      <c r="I3" s="39"/>
      <c r="J3" s="38"/>
      <c r="K3" s="37" t="s">
        <v>1</v>
      </c>
      <c r="L3" s="39"/>
      <c r="M3" s="39"/>
      <c r="N3" s="39"/>
      <c r="O3" s="4"/>
      <c r="P3" s="4"/>
      <c r="Q3" s="4"/>
      <c r="R3" s="4"/>
      <c r="S3" s="4"/>
      <c r="T3" s="4"/>
      <c r="U3" s="4"/>
      <c r="V3" s="4"/>
      <c r="W3" s="37" t="s">
        <v>7</v>
      </c>
      <c r="X3" s="38"/>
    </row>
    <row r="4" spans="1:24" ht="13.5" thickBot="1">
      <c r="A4" s="6" t="s">
        <v>31</v>
      </c>
      <c r="B4" s="7" t="s">
        <v>2</v>
      </c>
      <c r="C4" s="8" t="s">
        <v>3</v>
      </c>
      <c r="D4" s="8" t="s">
        <v>5</v>
      </c>
      <c r="E4" s="9" t="s">
        <v>4</v>
      </c>
      <c r="F4" s="7" t="s">
        <v>2</v>
      </c>
      <c r="G4" s="8" t="s">
        <v>49</v>
      </c>
      <c r="H4" s="8" t="s">
        <v>3</v>
      </c>
      <c r="I4" s="8" t="s">
        <v>5</v>
      </c>
      <c r="J4" s="9" t="s">
        <v>4</v>
      </c>
      <c r="K4" s="7" t="s">
        <v>2</v>
      </c>
      <c r="L4" s="8" t="s">
        <v>3</v>
      </c>
      <c r="M4" s="8" t="s">
        <v>5</v>
      </c>
      <c r="N4" s="9" t="s">
        <v>4</v>
      </c>
      <c r="O4" s="35"/>
      <c r="P4" s="35"/>
      <c r="Q4" s="35"/>
      <c r="R4" s="35"/>
      <c r="S4" s="35"/>
      <c r="T4" s="35"/>
      <c r="U4" s="35"/>
      <c r="V4" s="35"/>
      <c r="W4" s="7" t="s">
        <v>6</v>
      </c>
      <c r="X4" s="10" t="s">
        <v>8</v>
      </c>
    </row>
    <row r="5" spans="1:24" ht="12.75">
      <c r="A5" s="11" t="s">
        <v>32</v>
      </c>
      <c r="B5" s="20">
        <v>9</v>
      </c>
      <c r="C5" s="4">
        <f>ROUNDDOWN(B5/4,0)</f>
        <v>2</v>
      </c>
      <c r="D5" s="21">
        <v>2</v>
      </c>
      <c r="E5" s="12">
        <f>D5*4*100/B5</f>
        <v>88.88888888888889</v>
      </c>
      <c r="F5" s="20">
        <v>5</v>
      </c>
      <c r="G5" s="4">
        <f>B5-4*D5</f>
        <v>1</v>
      </c>
      <c r="H5" s="4">
        <f>ROUNDDOWN((F5+G5)/4,0)</f>
        <v>1</v>
      </c>
      <c r="I5" s="21">
        <v>1</v>
      </c>
      <c r="J5" s="12">
        <f>I5*4*100/(F5+G5)</f>
        <v>66.66666666666667</v>
      </c>
      <c r="K5" s="20">
        <v>8</v>
      </c>
      <c r="L5" s="4">
        <f>ROUNDDOWN(K5/3,0)</f>
        <v>2</v>
      </c>
      <c r="M5" s="22">
        <v>1</v>
      </c>
      <c r="N5" s="12">
        <f>M5*3*100/K5</f>
        <v>37.5</v>
      </c>
      <c r="O5" s="36"/>
      <c r="P5" s="36"/>
      <c r="Q5" s="36"/>
      <c r="R5" s="36"/>
      <c r="S5" s="36"/>
      <c r="T5" s="36"/>
      <c r="U5" s="36"/>
      <c r="V5" s="36"/>
      <c r="W5" s="3">
        <f>(F5+G5-4*I5)+(K5-3*M5)</f>
        <v>7</v>
      </c>
      <c r="X5" s="5">
        <f>ROUNDDOWN(W5/3,0)</f>
        <v>2</v>
      </c>
    </row>
    <row r="6" spans="1:24" ht="12.75">
      <c r="A6" s="11" t="s">
        <v>33</v>
      </c>
      <c r="B6" s="20">
        <v>18</v>
      </c>
      <c r="C6" s="4">
        <f>ROUNDDOWN(B6/4,0)</f>
        <v>4</v>
      </c>
      <c r="D6" s="21">
        <v>4</v>
      </c>
      <c r="E6" s="12">
        <f aca="true" t="shared" si="0" ref="E6:E20">D6*4*100/B6</f>
        <v>88.88888888888889</v>
      </c>
      <c r="F6" s="20">
        <v>19</v>
      </c>
      <c r="G6" s="4">
        <f aca="true" t="shared" si="1" ref="G6:G20">B6-4*D6</f>
        <v>2</v>
      </c>
      <c r="H6" s="4">
        <f aca="true" t="shared" si="2" ref="H6:H20">ROUNDDOWN((F6+G6)/4,0)</f>
        <v>5</v>
      </c>
      <c r="I6" s="21">
        <v>2</v>
      </c>
      <c r="J6" s="12">
        <f aca="true" t="shared" si="3" ref="J6:J20">I6*4*100/(F6+G6)</f>
        <v>38.095238095238095</v>
      </c>
      <c r="K6" s="20">
        <v>12</v>
      </c>
      <c r="L6" s="4">
        <f aca="true" t="shared" si="4" ref="L6:L20">ROUNDDOWN(K6/3,0)</f>
        <v>4</v>
      </c>
      <c r="M6" s="21">
        <v>1</v>
      </c>
      <c r="N6" s="12">
        <f aca="true" t="shared" si="5" ref="N6:N20">M6*3*100/K6</f>
        <v>25</v>
      </c>
      <c r="O6" s="36"/>
      <c r="P6" s="36"/>
      <c r="Q6" s="36"/>
      <c r="R6" s="36"/>
      <c r="S6" s="36"/>
      <c r="T6" s="36"/>
      <c r="U6" s="36"/>
      <c r="V6" s="36"/>
      <c r="W6" s="3">
        <f aca="true" t="shared" si="6" ref="W6:W20">(F6+G6-4*I6)+(K6-3*M6)</f>
        <v>22</v>
      </c>
      <c r="X6" s="5">
        <f aca="true" t="shared" si="7" ref="X6:X20">ROUNDDOWN(W6/3,0)</f>
        <v>7</v>
      </c>
    </row>
    <row r="7" spans="1:24" ht="12.75">
      <c r="A7" s="11" t="s">
        <v>34</v>
      </c>
      <c r="B7" s="20">
        <v>1</v>
      </c>
      <c r="C7" s="4">
        <f aca="true" t="shared" si="8" ref="C7:C20">ROUNDDOWN(B7/4,0)</f>
        <v>0</v>
      </c>
      <c r="D7" s="21">
        <v>0</v>
      </c>
      <c r="E7" s="12">
        <f t="shared" si="0"/>
        <v>0</v>
      </c>
      <c r="F7" s="20">
        <v>0</v>
      </c>
      <c r="G7" s="4">
        <f t="shared" si="1"/>
        <v>1</v>
      </c>
      <c r="H7" s="4">
        <f t="shared" si="2"/>
        <v>0</v>
      </c>
      <c r="I7" s="21">
        <v>0</v>
      </c>
      <c r="J7" s="12">
        <f t="shared" si="3"/>
        <v>0</v>
      </c>
      <c r="K7" s="20">
        <v>2</v>
      </c>
      <c r="L7" s="4">
        <f t="shared" si="4"/>
        <v>0</v>
      </c>
      <c r="M7" s="21">
        <v>0</v>
      </c>
      <c r="N7" s="12">
        <f t="shared" si="5"/>
        <v>0</v>
      </c>
      <c r="O7" s="36"/>
      <c r="P7" s="36"/>
      <c r="Q7" s="36"/>
      <c r="R7" s="36"/>
      <c r="S7" s="36"/>
      <c r="T7" s="36"/>
      <c r="U7" s="36"/>
      <c r="V7" s="36"/>
      <c r="W7" s="3">
        <f t="shared" si="6"/>
        <v>3</v>
      </c>
      <c r="X7" s="5">
        <f t="shared" si="7"/>
        <v>1</v>
      </c>
    </row>
    <row r="8" spans="1:24" ht="12.75">
      <c r="A8" s="11" t="s">
        <v>35</v>
      </c>
      <c r="B8" s="20">
        <v>6</v>
      </c>
      <c r="C8" s="4">
        <f t="shared" si="8"/>
        <v>1</v>
      </c>
      <c r="D8" s="21">
        <v>1</v>
      </c>
      <c r="E8" s="12">
        <f t="shared" si="0"/>
        <v>66.66666666666667</v>
      </c>
      <c r="F8" s="20">
        <v>5</v>
      </c>
      <c r="G8" s="4">
        <f t="shared" si="1"/>
        <v>2</v>
      </c>
      <c r="H8" s="4">
        <f t="shared" si="2"/>
        <v>1</v>
      </c>
      <c r="I8" s="21">
        <v>1</v>
      </c>
      <c r="J8" s="12">
        <f t="shared" si="3"/>
        <v>57.142857142857146</v>
      </c>
      <c r="K8" s="20">
        <v>2</v>
      </c>
      <c r="L8" s="4">
        <f t="shared" si="4"/>
        <v>0</v>
      </c>
      <c r="M8" s="21">
        <v>0</v>
      </c>
      <c r="N8" s="12">
        <f t="shared" si="5"/>
        <v>0</v>
      </c>
      <c r="O8" s="36"/>
      <c r="P8" s="36"/>
      <c r="Q8" s="36"/>
      <c r="R8" s="36"/>
      <c r="S8" s="36"/>
      <c r="T8" s="36"/>
      <c r="U8" s="36"/>
      <c r="V8" s="36"/>
      <c r="W8" s="3">
        <f t="shared" si="6"/>
        <v>5</v>
      </c>
      <c r="X8" s="5">
        <f t="shared" si="7"/>
        <v>1</v>
      </c>
    </row>
    <row r="9" spans="1:24" ht="12.75">
      <c r="A9" s="11" t="s">
        <v>36</v>
      </c>
      <c r="B9" s="20">
        <v>7</v>
      </c>
      <c r="C9" s="4">
        <f t="shared" si="8"/>
        <v>1</v>
      </c>
      <c r="D9" s="21">
        <v>1</v>
      </c>
      <c r="E9" s="12">
        <f t="shared" si="0"/>
        <v>57.142857142857146</v>
      </c>
      <c r="F9" s="20">
        <v>4</v>
      </c>
      <c r="G9" s="4">
        <f t="shared" si="1"/>
        <v>3</v>
      </c>
      <c r="H9" s="4">
        <f t="shared" si="2"/>
        <v>1</v>
      </c>
      <c r="I9" s="21">
        <v>1</v>
      </c>
      <c r="J9" s="12">
        <f t="shared" si="3"/>
        <v>57.142857142857146</v>
      </c>
      <c r="K9" s="20">
        <v>10</v>
      </c>
      <c r="L9" s="4">
        <f t="shared" si="4"/>
        <v>3</v>
      </c>
      <c r="M9" s="21">
        <v>1</v>
      </c>
      <c r="N9" s="12">
        <f t="shared" si="5"/>
        <v>30</v>
      </c>
      <c r="O9" s="36"/>
      <c r="P9" s="36"/>
      <c r="Q9" s="36"/>
      <c r="R9" s="36"/>
      <c r="S9" s="36"/>
      <c r="T9" s="36"/>
      <c r="U9" s="36"/>
      <c r="V9" s="36"/>
      <c r="W9" s="3">
        <f t="shared" si="6"/>
        <v>10</v>
      </c>
      <c r="X9" s="5">
        <f t="shared" si="7"/>
        <v>3</v>
      </c>
    </row>
    <row r="10" spans="1:24" ht="12.75">
      <c r="A10" s="11" t="s">
        <v>37</v>
      </c>
      <c r="B10" s="20">
        <v>9</v>
      </c>
      <c r="C10" s="4">
        <f t="shared" si="8"/>
        <v>2</v>
      </c>
      <c r="D10" s="21">
        <v>2</v>
      </c>
      <c r="E10" s="12">
        <f t="shared" si="0"/>
        <v>88.88888888888889</v>
      </c>
      <c r="F10" s="20">
        <v>1</v>
      </c>
      <c r="G10" s="4">
        <f t="shared" si="1"/>
        <v>1</v>
      </c>
      <c r="H10" s="4">
        <f t="shared" si="2"/>
        <v>0</v>
      </c>
      <c r="I10" s="21">
        <v>0</v>
      </c>
      <c r="J10" s="12">
        <f t="shared" si="3"/>
        <v>0</v>
      </c>
      <c r="K10" s="20">
        <v>4</v>
      </c>
      <c r="L10" s="4">
        <f t="shared" si="4"/>
        <v>1</v>
      </c>
      <c r="M10" s="21">
        <v>1</v>
      </c>
      <c r="N10" s="12">
        <f t="shared" si="5"/>
        <v>75</v>
      </c>
      <c r="O10" s="36"/>
      <c r="P10" s="36"/>
      <c r="Q10" s="36"/>
      <c r="R10" s="36"/>
      <c r="S10" s="36"/>
      <c r="T10" s="36"/>
      <c r="U10" s="36"/>
      <c r="V10" s="36"/>
      <c r="W10" s="3">
        <f t="shared" si="6"/>
        <v>3</v>
      </c>
      <c r="X10" s="5">
        <f t="shared" si="7"/>
        <v>1</v>
      </c>
    </row>
    <row r="11" spans="1:24" ht="12.75">
      <c r="A11" s="11" t="s">
        <v>38</v>
      </c>
      <c r="B11" s="20">
        <v>4</v>
      </c>
      <c r="C11" s="4">
        <f t="shared" si="8"/>
        <v>1</v>
      </c>
      <c r="D11" s="21">
        <v>1</v>
      </c>
      <c r="E11" s="12">
        <f t="shared" si="0"/>
        <v>100</v>
      </c>
      <c r="F11" s="20">
        <v>0</v>
      </c>
      <c r="G11" s="4">
        <f t="shared" si="1"/>
        <v>0</v>
      </c>
      <c r="H11" s="4">
        <f t="shared" si="2"/>
        <v>0</v>
      </c>
      <c r="I11" s="21">
        <v>0</v>
      </c>
      <c r="J11" s="12" t="e">
        <f t="shared" si="3"/>
        <v>#DIV/0!</v>
      </c>
      <c r="K11" s="20">
        <v>3</v>
      </c>
      <c r="L11" s="4">
        <f t="shared" si="4"/>
        <v>1</v>
      </c>
      <c r="M11" s="21">
        <v>1</v>
      </c>
      <c r="N11" s="12">
        <f t="shared" si="5"/>
        <v>100</v>
      </c>
      <c r="O11" s="36"/>
      <c r="P11" s="36"/>
      <c r="Q11" s="36"/>
      <c r="R11" s="36"/>
      <c r="S11" s="36"/>
      <c r="T11" s="36"/>
      <c r="U11" s="36"/>
      <c r="V11" s="36"/>
      <c r="W11" s="3">
        <f t="shared" si="6"/>
        <v>0</v>
      </c>
      <c r="X11" s="5">
        <f t="shared" si="7"/>
        <v>0</v>
      </c>
    </row>
    <row r="12" spans="1:24" ht="12.75">
      <c r="A12" s="11" t="s">
        <v>39</v>
      </c>
      <c r="B12" s="20">
        <v>10</v>
      </c>
      <c r="C12" s="4">
        <f t="shared" si="8"/>
        <v>2</v>
      </c>
      <c r="D12" s="21">
        <v>2</v>
      </c>
      <c r="E12" s="12">
        <f t="shared" si="0"/>
        <v>80</v>
      </c>
      <c r="F12" s="20">
        <v>10</v>
      </c>
      <c r="G12" s="4">
        <f t="shared" si="1"/>
        <v>2</v>
      </c>
      <c r="H12" s="4">
        <f t="shared" si="2"/>
        <v>3</v>
      </c>
      <c r="I12" s="21">
        <v>1</v>
      </c>
      <c r="J12" s="12">
        <f t="shared" si="3"/>
        <v>33.333333333333336</v>
      </c>
      <c r="K12" s="20">
        <v>16</v>
      </c>
      <c r="L12" s="4">
        <f t="shared" si="4"/>
        <v>5</v>
      </c>
      <c r="M12" s="21">
        <v>1</v>
      </c>
      <c r="N12" s="12">
        <f t="shared" si="5"/>
        <v>18.75</v>
      </c>
      <c r="O12" s="36"/>
      <c r="P12" s="36"/>
      <c r="Q12" s="36"/>
      <c r="R12" s="36"/>
      <c r="S12" s="36"/>
      <c r="T12" s="36"/>
      <c r="U12" s="36"/>
      <c r="V12" s="36"/>
      <c r="W12" s="3">
        <f t="shared" si="6"/>
        <v>21</v>
      </c>
      <c r="X12" s="5">
        <f t="shared" si="7"/>
        <v>7</v>
      </c>
    </row>
    <row r="13" spans="1:24" ht="12.75">
      <c r="A13" s="11" t="s">
        <v>40</v>
      </c>
      <c r="B13" s="20">
        <v>11</v>
      </c>
      <c r="C13" s="4">
        <f t="shared" si="8"/>
        <v>2</v>
      </c>
      <c r="D13" s="21">
        <v>2</v>
      </c>
      <c r="E13" s="12">
        <f t="shared" si="0"/>
        <v>72.72727272727273</v>
      </c>
      <c r="F13" s="20">
        <v>8</v>
      </c>
      <c r="G13" s="4">
        <f t="shared" si="1"/>
        <v>3</v>
      </c>
      <c r="H13" s="4">
        <f t="shared" si="2"/>
        <v>2</v>
      </c>
      <c r="I13" s="21">
        <v>1</v>
      </c>
      <c r="J13" s="12">
        <f t="shared" si="3"/>
        <v>36.36363636363637</v>
      </c>
      <c r="K13" s="20">
        <v>8</v>
      </c>
      <c r="L13" s="4">
        <f t="shared" si="4"/>
        <v>2</v>
      </c>
      <c r="M13" s="21">
        <v>1</v>
      </c>
      <c r="N13" s="12">
        <f t="shared" si="5"/>
        <v>37.5</v>
      </c>
      <c r="O13" s="36"/>
      <c r="P13" s="36"/>
      <c r="Q13" s="36"/>
      <c r="R13" s="36"/>
      <c r="S13" s="36"/>
      <c r="T13" s="36"/>
      <c r="U13" s="36"/>
      <c r="V13" s="36"/>
      <c r="W13" s="3">
        <f t="shared" si="6"/>
        <v>12</v>
      </c>
      <c r="X13" s="5">
        <f t="shared" si="7"/>
        <v>4</v>
      </c>
    </row>
    <row r="14" spans="1:24" ht="12.75">
      <c r="A14" s="11" t="s">
        <v>41</v>
      </c>
      <c r="B14" s="20">
        <v>13</v>
      </c>
      <c r="C14" s="4">
        <f t="shared" si="8"/>
        <v>3</v>
      </c>
      <c r="D14" s="21">
        <v>3</v>
      </c>
      <c r="E14" s="12">
        <f t="shared" si="0"/>
        <v>92.3076923076923</v>
      </c>
      <c r="F14" s="20">
        <v>9</v>
      </c>
      <c r="G14" s="4">
        <f t="shared" si="1"/>
        <v>1</v>
      </c>
      <c r="H14" s="4">
        <f t="shared" si="2"/>
        <v>2</v>
      </c>
      <c r="I14" s="21">
        <v>1</v>
      </c>
      <c r="J14" s="12">
        <f t="shared" si="3"/>
        <v>40</v>
      </c>
      <c r="K14" s="20">
        <v>13</v>
      </c>
      <c r="L14" s="4">
        <f t="shared" si="4"/>
        <v>4</v>
      </c>
      <c r="M14" s="21">
        <v>1</v>
      </c>
      <c r="N14" s="12">
        <f t="shared" si="5"/>
        <v>23.076923076923077</v>
      </c>
      <c r="O14" s="36"/>
      <c r="P14" s="36"/>
      <c r="Q14" s="36"/>
      <c r="R14" s="36"/>
      <c r="S14" s="36"/>
      <c r="T14" s="36"/>
      <c r="U14" s="36"/>
      <c r="V14" s="36"/>
      <c r="W14" s="3">
        <f t="shared" si="6"/>
        <v>16</v>
      </c>
      <c r="X14" s="5">
        <f t="shared" si="7"/>
        <v>5</v>
      </c>
    </row>
    <row r="15" spans="1:24" ht="12.75">
      <c r="A15" s="11" t="s">
        <v>42</v>
      </c>
      <c r="B15" s="20">
        <v>13</v>
      </c>
      <c r="C15" s="4">
        <f t="shared" si="8"/>
        <v>3</v>
      </c>
      <c r="D15" s="21">
        <v>3</v>
      </c>
      <c r="E15" s="12">
        <f t="shared" si="0"/>
        <v>92.3076923076923</v>
      </c>
      <c r="F15" s="20">
        <v>32</v>
      </c>
      <c r="G15" s="4">
        <f t="shared" si="1"/>
        <v>1</v>
      </c>
      <c r="H15" s="4">
        <f t="shared" si="2"/>
        <v>8</v>
      </c>
      <c r="I15" s="21">
        <v>2</v>
      </c>
      <c r="J15" s="12">
        <f t="shared" si="3"/>
        <v>24.242424242424242</v>
      </c>
      <c r="K15" s="20">
        <v>10</v>
      </c>
      <c r="L15" s="4">
        <f t="shared" si="4"/>
        <v>3</v>
      </c>
      <c r="M15" s="21">
        <v>1</v>
      </c>
      <c r="N15" s="12">
        <f t="shared" si="5"/>
        <v>30</v>
      </c>
      <c r="O15" s="36"/>
      <c r="P15" s="36"/>
      <c r="Q15" s="36"/>
      <c r="R15" s="36"/>
      <c r="S15" s="36"/>
      <c r="T15" s="36"/>
      <c r="U15" s="36"/>
      <c r="V15" s="36"/>
      <c r="W15" s="3">
        <f t="shared" si="6"/>
        <v>32</v>
      </c>
      <c r="X15" s="5">
        <f t="shared" si="7"/>
        <v>10</v>
      </c>
    </row>
    <row r="16" spans="1:24" ht="12.75">
      <c r="A16" s="11" t="s">
        <v>43</v>
      </c>
      <c r="B16" s="20">
        <v>2</v>
      </c>
      <c r="C16" s="4">
        <f t="shared" si="8"/>
        <v>0</v>
      </c>
      <c r="D16" s="21">
        <v>0</v>
      </c>
      <c r="E16" s="12">
        <f t="shared" si="0"/>
        <v>0</v>
      </c>
      <c r="F16" s="20">
        <v>6</v>
      </c>
      <c r="G16" s="4">
        <f t="shared" si="1"/>
        <v>2</v>
      </c>
      <c r="H16" s="4">
        <f t="shared" si="2"/>
        <v>2</v>
      </c>
      <c r="I16" s="21">
        <v>1</v>
      </c>
      <c r="J16" s="12">
        <f t="shared" si="3"/>
        <v>50</v>
      </c>
      <c r="K16" s="20">
        <v>3</v>
      </c>
      <c r="L16" s="4">
        <f t="shared" si="4"/>
        <v>1</v>
      </c>
      <c r="M16" s="21">
        <v>1</v>
      </c>
      <c r="N16" s="12">
        <f t="shared" si="5"/>
        <v>100</v>
      </c>
      <c r="O16" s="36"/>
      <c r="P16" s="36"/>
      <c r="Q16" s="36"/>
      <c r="R16" s="36"/>
      <c r="S16" s="36"/>
      <c r="T16" s="36"/>
      <c r="U16" s="36"/>
      <c r="V16" s="36"/>
      <c r="W16" s="3">
        <f t="shared" si="6"/>
        <v>4</v>
      </c>
      <c r="X16" s="5">
        <f t="shared" si="7"/>
        <v>1</v>
      </c>
    </row>
    <row r="17" spans="1:24" ht="12.75">
      <c r="A17" s="11" t="s">
        <v>44</v>
      </c>
      <c r="B17" s="20">
        <v>5</v>
      </c>
      <c r="C17" s="4">
        <f t="shared" si="8"/>
        <v>1</v>
      </c>
      <c r="D17" s="21">
        <v>1</v>
      </c>
      <c r="E17" s="12">
        <f t="shared" si="0"/>
        <v>80</v>
      </c>
      <c r="F17" s="20">
        <v>7</v>
      </c>
      <c r="G17" s="4">
        <f t="shared" si="1"/>
        <v>1</v>
      </c>
      <c r="H17" s="4">
        <f t="shared" si="2"/>
        <v>2</v>
      </c>
      <c r="I17" s="21">
        <v>1</v>
      </c>
      <c r="J17" s="12">
        <f t="shared" si="3"/>
        <v>50</v>
      </c>
      <c r="K17" s="20">
        <v>7</v>
      </c>
      <c r="L17" s="4">
        <f t="shared" si="4"/>
        <v>2</v>
      </c>
      <c r="M17" s="21">
        <v>1</v>
      </c>
      <c r="N17" s="12">
        <f t="shared" si="5"/>
        <v>42.857142857142854</v>
      </c>
      <c r="O17" s="36"/>
      <c r="P17" s="36"/>
      <c r="Q17" s="36"/>
      <c r="R17" s="36"/>
      <c r="S17" s="36"/>
      <c r="T17" s="36"/>
      <c r="U17" s="36"/>
      <c r="V17" s="36"/>
      <c r="W17" s="3">
        <f t="shared" si="6"/>
        <v>8</v>
      </c>
      <c r="X17" s="5">
        <f t="shared" si="7"/>
        <v>2</v>
      </c>
    </row>
    <row r="18" spans="1:24" ht="12.75">
      <c r="A18" s="11" t="s">
        <v>45</v>
      </c>
      <c r="B18" s="20">
        <v>12</v>
      </c>
      <c r="C18" s="4">
        <f t="shared" si="8"/>
        <v>3</v>
      </c>
      <c r="D18" s="21">
        <v>3</v>
      </c>
      <c r="E18" s="12">
        <f t="shared" si="0"/>
        <v>100</v>
      </c>
      <c r="F18" s="20">
        <v>14</v>
      </c>
      <c r="G18" s="4">
        <f t="shared" si="1"/>
        <v>0</v>
      </c>
      <c r="H18" s="4">
        <f t="shared" si="2"/>
        <v>3</v>
      </c>
      <c r="I18" s="21">
        <v>1</v>
      </c>
      <c r="J18" s="12">
        <f t="shared" si="3"/>
        <v>28.571428571428573</v>
      </c>
      <c r="K18" s="20">
        <v>13</v>
      </c>
      <c r="L18" s="4">
        <f t="shared" si="4"/>
        <v>4</v>
      </c>
      <c r="M18" s="21">
        <v>1</v>
      </c>
      <c r="N18" s="12">
        <f t="shared" si="5"/>
        <v>23.076923076923077</v>
      </c>
      <c r="O18" s="36"/>
      <c r="P18" s="36"/>
      <c r="Q18" s="36"/>
      <c r="R18" s="36"/>
      <c r="S18" s="36"/>
      <c r="T18" s="36"/>
      <c r="U18" s="36"/>
      <c r="V18" s="36"/>
      <c r="W18" s="3">
        <f t="shared" si="6"/>
        <v>20</v>
      </c>
      <c r="X18" s="5">
        <f t="shared" si="7"/>
        <v>6</v>
      </c>
    </row>
    <row r="19" spans="1:24" ht="12.75">
      <c r="A19" s="11" t="s">
        <v>46</v>
      </c>
      <c r="B19" s="20">
        <v>10</v>
      </c>
      <c r="C19" s="4">
        <f t="shared" si="8"/>
        <v>2</v>
      </c>
      <c r="D19" s="21">
        <v>2</v>
      </c>
      <c r="E19" s="12">
        <f t="shared" si="0"/>
        <v>80</v>
      </c>
      <c r="F19" s="20">
        <v>4</v>
      </c>
      <c r="G19" s="4">
        <f t="shared" si="1"/>
        <v>2</v>
      </c>
      <c r="H19" s="4">
        <f t="shared" si="2"/>
        <v>1</v>
      </c>
      <c r="I19" s="21">
        <v>1</v>
      </c>
      <c r="J19" s="12">
        <f t="shared" si="3"/>
        <v>66.66666666666667</v>
      </c>
      <c r="K19" s="20">
        <v>6</v>
      </c>
      <c r="L19" s="4">
        <f t="shared" si="4"/>
        <v>2</v>
      </c>
      <c r="M19" s="21">
        <v>1</v>
      </c>
      <c r="N19" s="12">
        <f t="shared" si="5"/>
        <v>50</v>
      </c>
      <c r="O19" s="36"/>
      <c r="P19" s="36"/>
      <c r="Q19" s="36"/>
      <c r="R19" s="36"/>
      <c r="S19" s="36"/>
      <c r="T19" s="36"/>
      <c r="U19" s="36"/>
      <c r="V19" s="36"/>
      <c r="W19" s="3">
        <f t="shared" si="6"/>
        <v>5</v>
      </c>
      <c r="X19" s="5">
        <f t="shared" si="7"/>
        <v>1</v>
      </c>
    </row>
    <row r="20" spans="1:24" ht="13.5" thickBot="1">
      <c r="A20" s="11" t="s">
        <v>47</v>
      </c>
      <c r="B20" s="20">
        <v>6</v>
      </c>
      <c r="C20" s="4">
        <f t="shared" si="8"/>
        <v>1</v>
      </c>
      <c r="D20" s="21">
        <v>1</v>
      </c>
      <c r="E20" s="12">
        <f t="shared" si="0"/>
        <v>66.66666666666667</v>
      </c>
      <c r="F20" s="20">
        <v>5</v>
      </c>
      <c r="G20" s="4">
        <f t="shared" si="1"/>
        <v>2</v>
      </c>
      <c r="H20" s="4">
        <f t="shared" si="2"/>
        <v>1</v>
      </c>
      <c r="I20" s="21">
        <v>1</v>
      </c>
      <c r="J20" s="12">
        <f t="shared" si="3"/>
        <v>57.142857142857146</v>
      </c>
      <c r="K20" s="20">
        <v>8</v>
      </c>
      <c r="L20" s="4">
        <f t="shared" si="4"/>
        <v>2</v>
      </c>
      <c r="M20" s="21">
        <v>1</v>
      </c>
      <c r="N20" s="12">
        <f t="shared" si="5"/>
        <v>37.5</v>
      </c>
      <c r="O20" s="36"/>
      <c r="P20" s="36"/>
      <c r="Q20" s="36"/>
      <c r="R20" s="36"/>
      <c r="S20" s="36"/>
      <c r="T20" s="36"/>
      <c r="U20" s="36"/>
      <c r="V20" s="36"/>
      <c r="W20" s="3">
        <f t="shared" si="6"/>
        <v>8</v>
      </c>
      <c r="X20" s="5">
        <f t="shared" si="7"/>
        <v>2</v>
      </c>
    </row>
    <row r="21" spans="1:24" ht="12.75">
      <c r="A21" s="13" t="s">
        <v>11</v>
      </c>
      <c r="B21" s="14"/>
      <c r="C21" s="15">
        <f>SUM(C5:C20)</f>
        <v>28</v>
      </c>
      <c r="D21" s="15">
        <f>SUM(D5:D20)</f>
        <v>28</v>
      </c>
      <c r="E21" s="16"/>
      <c r="F21" s="17"/>
      <c r="G21" s="15"/>
      <c r="H21" s="15">
        <f>SUM(H5:H20)</f>
        <v>32</v>
      </c>
      <c r="I21" s="15">
        <f>SUM(I5:I20)</f>
        <v>15</v>
      </c>
      <c r="J21" s="16"/>
      <c r="K21" s="17"/>
      <c r="L21" s="15">
        <f>SUM(L5:L20)</f>
        <v>36</v>
      </c>
      <c r="M21" s="15">
        <f>SUM(M5:M20)</f>
        <v>14</v>
      </c>
      <c r="N21" s="16"/>
      <c r="O21" s="15"/>
      <c r="P21" s="15"/>
      <c r="Q21" s="15"/>
      <c r="R21" s="15"/>
      <c r="S21" s="15"/>
      <c r="T21" s="15"/>
      <c r="U21" s="15"/>
      <c r="V21" s="15"/>
      <c r="W21" s="17"/>
      <c r="X21" s="16">
        <f>SUM(X5:X20)</f>
        <v>53</v>
      </c>
    </row>
    <row r="22" spans="1:24" ht="12.75">
      <c r="A22" s="18"/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>
      <c r="A23" s="18" t="s">
        <v>50</v>
      </c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5" ht="18">
      <c r="A25" s="1" t="s">
        <v>9</v>
      </c>
    </row>
    <row r="26" ht="12.75">
      <c r="A26" s="2" t="s">
        <v>51</v>
      </c>
    </row>
    <row r="27" ht="12.75">
      <c r="A27" s="2" t="s">
        <v>52</v>
      </c>
    </row>
    <row r="28" ht="12.75">
      <c r="A28" s="2" t="s">
        <v>12</v>
      </c>
    </row>
    <row r="29" ht="12.75">
      <c r="A29" s="2" t="s">
        <v>53</v>
      </c>
    </row>
    <row r="30" ht="12.75">
      <c r="A30" s="2" t="s">
        <v>54</v>
      </c>
    </row>
    <row r="31" ht="12.75">
      <c r="A31" s="2" t="s">
        <v>27</v>
      </c>
    </row>
    <row r="32" ht="12.75">
      <c r="A32" s="2" t="s">
        <v>29</v>
      </c>
    </row>
    <row r="33" ht="12.75">
      <c r="A33" s="2" t="s">
        <v>28</v>
      </c>
    </row>
  </sheetData>
  <sheetProtection/>
  <mergeCells count="4">
    <mergeCell ref="W3:X3"/>
    <mergeCell ref="F3:J3"/>
    <mergeCell ref="B3:E3"/>
    <mergeCell ref="K3:N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18.7109375" style="2" customWidth="1"/>
    <col min="2" max="2" width="8.421875" style="2" bestFit="1" customWidth="1"/>
    <col min="3" max="3" width="11.00390625" style="2" customWidth="1"/>
    <col min="4" max="4" width="7.7109375" style="2" bestFit="1" customWidth="1"/>
    <col min="5" max="5" width="7.57421875" style="2" bestFit="1" customWidth="1"/>
    <col min="6" max="6" width="8.421875" style="2" bestFit="1" customWidth="1"/>
    <col min="7" max="7" width="10.140625" style="2" bestFit="1" customWidth="1"/>
    <col min="8" max="8" width="7.7109375" style="2" bestFit="1" customWidth="1"/>
    <col min="9" max="9" width="7.57421875" style="2" bestFit="1" customWidth="1"/>
    <col min="10" max="10" width="10.28125" style="2" bestFit="1" customWidth="1"/>
    <col min="11" max="11" width="7.7109375" style="2" bestFit="1" customWidth="1"/>
    <col min="12" max="12" width="10.140625" style="2" bestFit="1" customWidth="1"/>
    <col min="13" max="13" width="7.7109375" style="2" bestFit="1" customWidth="1"/>
    <col min="14" max="14" width="7.57421875" style="2" bestFit="1" customWidth="1"/>
    <col min="15" max="16384" width="11.57421875" style="2" customWidth="1"/>
  </cols>
  <sheetData>
    <row r="1" ht="18">
      <c r="A1" s="1" t="s">
        <v>15</v>
      </c>
    </row>
    <row r="2" ht="12.75" customHeight="1">
      <c r="A2" s="1"/>
    </row>
    <row r="3" spans="2:14" ht="12.75">
      <c r="B3" s="37" t="s">
        <v>19</v>
      </c>
      <c r="C3" s="39"/>
      <c r="D3" s="39"/>
      <c r="E3" s="38"/>
      <c r="F3" s="37" t="s">
        <v>67</v>
      </c>
      <c r="G3" s="39"/>
      <c r="H3" s="39"/>
      <c r="I3" s="38"/>
      <c r="J3" s="37" t="s">
        <v>20</v>
      </c>
      <c r="K3" s="39"/>
      <c r="L3" s="39"/>
      <c r="M3" s="39"/>
      <c r="N3" s="39"/>
    </row>
    <row r="4" spans="1:14" ht="12.75">
      <c r="A4" s="26" t="s">
        <v>31</v>
      </c>
      <c r="B4" s="3" t="s">
        <v>2</v>
      </c>
      <c r="C4" s="4" t="s">
        <v>3</v>
      </c>
      <c r="D4" s="4" t="s">
        <v>5</v>
      </c>
      <c r="E4" s="23" t="s">
        <v>4</v>
      </c>
      <c r="F4" s="3" t="s">
        <v>2</v>
      </c>
      <c r="G4" s="4" t="s">
        <v>3</v>
      </c>
      <c r="H4" s="4" t="s">
        <v>5</v>
      </c>
      <c r="I4" s="23" t="s">
        <v>4</v>
      </c>
      <c r="J4" s="3" t="s">
        <v>2</v>
      </c>
      <c r="K4" s="4" t="s">
        <v>6</v>
      </c>
      <c r="L4" s="4" t="s">
        <v>3</v>
      </c>
      <c r="M4" s="4" t="s">
        <v>5</v>
      </c>
      <c r="N4" s="23" t="s">
        <v>4</v>
      </c>
    </row>
    <row r="5" spans="1:14" ht="13.5" thickBot="1">
      <c r="A5" s="6"/>
      <c r="B5" s="24"/>
      <c r="C5" s="6"/>
      <c r="D5" s="6"/>
      <c r="E5" s="25"/>
      <c r="F5" s="6"/>
      <c r="G5" s="6"/>
      <c r="H5" s="6"/>
      <c r="I5" s="6"/>
      <c r="J5" s="7" t="s">
        <v>70</v>
      </c>
      <c r="K5" s="8" t="s">
        <v>67</v>
      </c>
      <c r="L5" s="6"/>
      <c r="M5" s="6"/>
      <c r="N5" s="25"/>
    </row>
    <row r="6" spans="1:14" ht="12.75">
      <c r="A6" s="11" t="s">
        <v>32</v>
      </c>
      <c r="B6" s="20">
        <v>4</v>
      </c>
      <c r="C6" s="4">
        <f>ROUNDDOWN(B6/3,0)</f>
        <v>1</v>
      </c>
      <c r="D6" s="21">
        <v>1</v>
      </c>
      <c r="E6" s="12">
        <f>D6*3*100/B6</f>
        <v>75</v>
      </c>
      <c r="F6" s="20">
        <v>5</v>
      </c>
      <c r="G6" s="4">
        <f>ROUNDDOWN(F6/4,0)</f>
        <v>1</v>
      </c>
      <c r="H6" s="21">
        <v>1</v>
      </c>
      <c r="I6" s="12">
        <f>H6*4*100/F6</f>
        <v>80</v>
      </c>
      <c r="J6" s="20">
        <v>4</v>
      </c>
      <c r="K6" s="4">
        <f>F6-4*H6</f>
        <v>1</v>
      </c>
      <c r="L6" s="4">
        <f>ROUNDDOWN((J6+K6)/4,0)</f>
        <v>1</v>
      </c>
      <c r="M6" s="21">
        <v>1</v>
      </c>
      <c r="N6" s="12">
        <f>M6*4*100/SUM(J6:K6)</f>
        <v>80</v>
      </c>
    </row>
    <row r="7" spans="1:14" ht="12.75">
      <c r="A7" s="11" t="s">
        <v>33</v>
      </c>
      <c r="B7" s="20">
        <v>6</v>
      </c>
      <c r="C7" s="4">
        <f aca="true" t="shared" si="0" ref="C7:C21">ROUNDDOWN(B7/3,0)</f>
        <v>2</v>
      </c>
      <c r="D7" s="21">
        <v>2</v>
      </c>
      <c r="E7" s="12">
        <f aca="true" t="shared" si="1" ref="E7:E21">D7*3*100/B7</f>
        <v>100</v>
      </c>
      <c r="F7" s="20">
        <v>20</v>
      </c>
      <c r="G7" s="4">
        <f>ROUNDDOWN(F7/4,0)</f>
        <v>5</v>
      </c>
      <c r="H7" s="21">
        <v>5</v>
      </c>
      <c r="I7" s="12">
        <f aca="true" t="shared" si="2" ref="I7:I21">H7*4*100/F7</f>
        <v>100</v>
      </c>
      <c r="J7" s="20">
        <v>12</v>
      </c>
      <c r="K7" s="4">
        <f aca="true" t="shared" si="3" ref="K7:K21">F7-4*H7</f>
        <v>0</v>
      </c>
      <c r="L7" s="4">
        <f aca="true" t="shared" si="4" ref="L7:L21">ROUNDDOWN((J7+K7)/4,0)</f>
        <v>3</v>
      </c>
      <c r="M7" s="21">
        <v>3</v>
      </c>
      <c r="N7" s="12">
        <f aca="true" t="shared" si="5" ref="N7:N21">M7*4*100/SUM(J7:K7)</f>
        <v>100</v>
      </c>
    </row>
    <row r="8" spans="1:14" ht="12.75">
      <c r="A8" s="11" t="s">
        <v>34</v>
      </c>
      <c r="B8" s="20">
        <v>3</v>
      </c>
      <c r="C8" s="4">
        <f t="shared" si="0"/>
        <v>1</v>
      </c>
      <c r="D8" s="21">
        <v>1</v>
      </c>
      <c r="E8" s="12">
        <f t="shared" si="1"/>
        <v>100</v>
      </c>
      <c r="F8" s="20">
        <v>4</v>
      </c>
      <c r="G8" s="4">
        <f aca="true" t="shared" si="6" ref="G8:G21">ROUNDDOWN(F8/4,0)</f>
        <v>1</v>
      </c>
      <c r="H8" s="21">
        <v>1</v>
      </c>
      <c r="I8" s="12">
        <f t="shared" si="2"/>
        <v>100</v>
      </c>
      <c r="J8" s="20">
        <v>0</v>
      </c>
      <c r="K8" s="4">
        <f t="shared" si="3"/>
        <v>0</v>
      </c>
      <c r="L8" s="4">
        <f t="shared" si="4"/>
        <v>0</v>
      </c>
      <c r="M8" s="21">
        <v>0</v>
      </c>
      <c r="N8" s="12" t="e">
        <f t="shared" si="5"/>
        <v>#DIV/0!</v>
      </c>
    </row>
    <row r="9" spans="1:14" ht="12.75">
      <c r="A9" s="11" t="s">
        <v>35</v>
      </c>
      <c r="B9" s="20">
        <v>6</v>
      </c>
      <c r="C9" s="4">
        <f t="shared" si="0"/>
        <v>2</v>
      </c>
      <c r="D9" s="21">
        <v>2</v>
      </c>
      <c r="E9" s="12">
        <f t="shared" si="1"/>
        <v>100</v>
      </c>
      <c r="F9" s="20">
        <v>6</v>
      </c>
      <c r="G9" s="4">
        <f t="shared" si="6"/>
        <v>1</v>
      </c>
      <c r="H9" s="21">
        <v>1</v>
      </c>
      <c r="I9" s="12">
        <f t="shared" si="2"/>
        <v>66.66666666666667</v>
      </c>
      <c r="J9" s="20">
        <v>5</v>
      </c>
      <c r="K9" s="4">
        <f t="shared" si="3"/>
        <v>2</v>
      </c>
      <c r="L9" s="4">
        <f t="shared" si="4"/>
        <v>1</v>
      </c>
      <c r="M9" s="21">
        <v>1</v>
      </c>
      <c r="N9" s="12">
        <f t="shared" si="5"/>
        <v>57.142857142857146</v>
      </c>
    </row>
    <row r="10" spans="1:14" ht="12.75">
      <c r="A10" s="11" t="s">
        <v>36</v>
      </c>
      <c r="B10" s="20">
        <v>11</v>
      </c>
      <c r="C10" s="4">
        <f t="shared" si="0"/>
        <v>3</v>
      </c>
      <c r="D10" s="21">
        <v>3</v>
      </c>
      <c r="E10" s="12">
        <f t="shared" si="1"/>
        <v>81.81818181818181</v>
      </c>
      <c r="F10" s="20">
        <v>7</v>
      </c>
      <c r="G10" s="4">
        <f t="shared" si="6"/>
        <v>1</v>
      </c>
      <c r="H10" s="21">
        <v>1</v>
      </c>
      <c r="I10" s="12">
        <f t="shared" si="2"/>
        <v>57.142857142857146</v>
      </c>
      <c r="J10" s="20">
        <v>8</v>
      </c>
      <c r="K10" s="4">
        <f t="shared" si="3"/>
        <v>3</v>
      </c>
      <c r="L10" s="4">
        <f t="shared" si="4"/>
        <v>2</v>
      </c>
      <c r="M10" s="21">
        <v>2</v>
      </c>
      <c r="N10" s="12">
        <f t="shared" si="5"/>
        <v>72.72727272727273</v>
      </c>
    </row>
    <row r="11" spans="1:14" ht="12.75">
      <c r="A11" s="11" t="s">
        <v>37</v>
      </c>
      <c r="B11" s="20">
        <v>0</v>
      </c>
      <c r="C11" s="4">
        <f t="shared" si="0"/>
        <v>0</v>
      </c>
      <c r="D11" s="21">
        <v>0</v>
      </c>
      <c r="E11" s="12" t="e">
        <f t="shared" si="1"/>
        <v>#DIV/0!</v>
      </c>
      <c r="F11" s="20">
        <v>0</v>
      </c>
      <c r="G11" s="4">
        <f t="shared" si="6"/>
        <v>0</v>
      </c>
      <c r="H11" s="21">
        <v>0</v>
      </c>
      <c r="I11" s="12" t="e">
        <f t="shared" si="2"/>
        <v>#DIV/0!</v>
      </c>
      <c r="J11" s="20">
        <v>0</v>
      </c>
      <c r="K11" s="4">
        <f t="shared" si="3"/>
        <v>0</v>
      </c>
      <c r="L11" s="4">
        <f t="shared" si="4"/>
        <v>0</v>
      </c>
      <c r="M11" s="21">
        <v>0</v>
      </c>
      <c r="N11" s="12" t="e">
        <f t="shared" si="5"/>
        <v>#DIV/0!</v>
      </c>
    </row>
    <row r="12" spans="1:14" ht="12.75">
      <c r="A12" s="11" t="s">
        <v>38</v>
      </c>
      <c r="B12" s="20">
        <v>4</v>
      </c>
      <c r="C12" s="4">
        <f t="shared" si="0"/>
        <v>1</v>
      </c>
      <c r="D12" s="21">
        <v>1</v>
      </c>
      <c r="E12" s="12">
        <f t="shared" si="1"/>
        <v>75</v>
      </c>
      <c r="F12" s="20">
        <v>0</v>
      </c>
      <c r="G12" s="4">
        <f t="shared" si="6"/>
        <v>0</v>
      </c>
      <c r="H12" s="21">
        <v>0</v>
      </c>
      <c r="I12" s="12" t="e">
        <f t="shared" si="2"/>
        <v>#DIV/0!</v>
      </c>
      <c r="J12" s="20">
        <v>0</v>
      </c>
      <c r="K12" s="4">
        <f t="shared" si="3"/>
        <v>0</v>
      </c>
      <c r="L12" s="4">
        <f t="shared" si="4"/>
        <v>0</v>
      </c>
      <c r="M12" s="21">
        <v>0</v>
      </c>
      <c r="N12" s="12" t="e">
        <f t="shared" si="5"/>
        <v>#DIV/0!</v>
      </c>
    </row>
    <row r="13" spans="1:14" ht="12.75">
      <c r="A13" s="11" t="s">
        <v>71</v>
      </c>
      <c r="B13" s="20">
        <v>13</v>
      </c>
      <c r="C13" s="4">
        <f t="shared" si="0"/>
        <v>4</v>
      </c>
      <c r="D13" s="21">
        <v>3</v>
      </c>
      <c r="E13" s="12">
        <f t="shared" si="1"/>
        <v>69.23076923076923</v>
      </c>
      <c r="F13" s="20">
        <v>10</v>
      </c>
      <c r="G13" s="4">
        <f t="shared" si="6"/>
        <v>2</v>
      </c>
      <c r="H13" s="21">
        <v>2</v>
      </c>
      <c r="I13" s="12">
        <f t="shared" si="2"/>
        <v>80</v>
      </c>
      <c r="J13" s="20">
        <v>8</v>
      </c>
      <c r="K13" s="4">
        <f t="shared" si="3"/>
        <v>2</v>
      </c>
      <c r="L13" s="4">
        <f t="shared" si="4"/>
        <v>2</v>
      </c>
      <c r="M13" s="21">
        <v>2</v>
      </c>
      <c r="N13" s="12">
        <f t="shared" si="5"/>
        <v>80</v>
      </c>
    </row>
    <row r="14" spans="1:14" ht="12.75">
      <c r="A14" s="11" t="s">
        <v>72</v>
      </c>
      <c r="B14" s="20">
        <v>13</v>
      </c>
      <c r="C14" s="4">
        <f t="shared" si="0"/>
        <v>4</v>
      </c>
      <c r="D14" s="21">
        <v>3</v>
      </c>
      <c r="E14" s="12">
        <f t="shared" si="1"/>
        <v>69.23076923076923</v>
      </c>
      <c r="F14" s="20">
        <v>6</v>
      </c>
      <c r="G14" s="4">
        <f t="shared" si="6"/>
        <v>1</v>
      </c>
      <c r="H14" s="21">
        <v>1</v>
      </c>
      <c r="I14" s="12">
        <f t="shared" si="2"/>
        <v>66.66666666666667</v>
      </c>
      <c r="J14" s="20">
        <v>8</v>
      </c>
      <c r="K14" s="4">
        <f t="shared" si="3"/>
        <v>2</v>
      </c>
      <c r="L14" s="4">
        <f t="shared" si="4"/>
        <v>2</v>
      </c>
      <c r="M14" s="21">
        <v>2</v>
      </c>
      <c r="N14" s="12">
        <f t="shared" si="5"/>
        <v>80</v>
      </c>
    </row>
    <row r="15" spans="1:14" ht="12.75">
      <c r="A15" s="11" t="s">
        <v>41</v>
      </c>
      <c r="B15" s="20">
        <v>9</v>
      </c>
      <c r="C15" s="4">
        <f t="shared" si="0"/>
        <v>3</v>
      </c>
      <c r="D15" s="21">
        <v>2</v>
      </c>
      <c r="E15" s="34">
        <f t="shared" si="1"/>
        <v>66.66666666666667</v>
      </c>
      <c r="F15" s="20">
        <v>16</v>
      </c>
      <c r="G15" s="4">
        <f t="shared" si="6"/>
        <v>4</v>
      </c>
      <c r="H15" s="21">
        <v>4</v>
      </c>
      <c r="I15" s="12">
        <f t="shared" si="2"/>
        <v>100</v>
      </c>
      <c r="J15" s="20">
        <v>16</v>
      </c>
      <c r="K15" s="4">
        <f t="shared" si="3"/>
        <v>0</v>
      </c>
      <c r="L15" s="4">
        <f t="shared" si="4"/>
        <v>4</v>
      </c>
      <c r="M15" s="21">
        <v>4</v>
      </c>
      <c r="N15" s="12">
        <f t="shared" si="5"/>
        <v>100</v>
      </c>
    </row>
    <row r="16" spans="1:14" ht="12.75">
      <c r="A16" s="11" t="s">
        <v>42</v>
      </c>
      <c r="B16" s="20">
        <v>23</v>
      </c>
      <c r="C16" s="4">
        <f t="shared" si="0"/>
        <v>7</v>
      </c>
      <c r="D16" s="21">
        <v>6</v>
      </c>
      <c r="E16" s="12">
        <f t="shared" si="1"/>
        <v>78.26086956521739</v>
      </c>
      <c r="F16" s="20">
        <v>39</v>
      </c>
      <c r="G16" s="4">
        <f t="shared" si="6"/>
        <v>9</v>
      </c>
      <c r="H16" s="21">
        <v>9</v>
      </c>
      <c r="I16" s="12">
        <f t="shared" si="2"/>
        <v>92.3076923076923</v>
      </c>
      <c r="J16" s="20">
        <v>16</v>
      </c>
      <c r="K16" s="4">
        <f t="shared" si="3"/>
        <v>3</v>
      </c>
      <c r="L16" s="4">
        <f t="shared" si="4"/>
        <v>4</v>
      </c>
      <c r="M16" s="21">
        <v>4</v>
      </c>
      <c r="N16" s="12">
        <f t="shared" si="5"/>
        <v>84.21052631578948</v>
      </c>
    </row>
    <row r="17" spans="1:14" ht="12.75">
      <c r="A17" s="11" t="s">
        <v>43</v>
      </c>
      <c r="B17" s="20">
        <v>4</v>
      </c>
      <c r="C17" s="4">
        <f t="shared" si="0"/>
        <v>1</v>
      </c>
      <c r="D17" s="21">
        <v>1</v>
      </c>
      <c r="E17" s="12">
        <f t="shared" si="1"/>
        <v>75</v>
      </c>
      <c r="F17" s="20">
        <v>7</v>
      </c>
      <c r="G17" s="4">
        <f t="shared" si="6"/>
        <v>1</v>
      </c>
      <c r="H17" s="21">
        <v>1</v>
      </c>
      <c r="I17" s="12">
        <f t="shared" si="2"/>
        <v>57.142857142857146</v>
      </c>
      <c r="J17" s="20">
        <v>6</v>
      </c>
      <c r="K17" s="4">
        <f t="shared" si="3"/>
        <v>3</v>
      </c>
      <c r="L17" s="4">
        <f t="shared" si="4"/>
        <v>2</v>
      </c>
      <c r="M17" s="21">
        <v>2</v>
      </c>
      <c r="N17" s="12">
        <f t="shared" si="5"/>
        <v>88.88888888888889</v>
      </c>
    </row>
    <row r="18" spans="1:14" ht="12.75">
      <c r="A18" s="11" t="s">
        <v>44</v>
      </c>
      <c r="B18" s="20">
        <v>3</v>
      </c>
      <c r="C18" s="4">
        <f t="shared" si="0"/>
        <v>1</v>
      </c>
      <c r="D18" s="21">
        <v>1</v>
      </c>
      <c r="E18" s="12">
        <f t="shared" si="1"/>
        <v>100</v>
      </c>
      <c r="F18" s="20">
        <v>5</v>
      </c>
      <c r="G18" s="4">
        <f t="shared" si="6"/>
        <v>1</v>
      </c>
      <c r="H18" s="21">
        <v>1</v>
      </c>
      <c r="I18" s="12">
        <f t="shared" si="2"/>
        <v>80</v>
      </c>
      <c r="J18" s="20">
        <v>6</v>
      </c>
      <c r="K18" s="4">
        <f t="shared" si="3"/>
        <v>1</v>
      </c>
      <c r="L18" s="4">
        <f t="shared" si="4"/>
        <v>1</v>
      </c>
      <c r="M18" s="21">
        <v>1</v>
      </c>
      <c r="N18" s="12">
        <f t="shared" si="5"/>
        <v>57.142857142857146</v>
      </c>
    </row>
    <row r="19" spans="1:14" ht="12.75">
      <c r="A19" s="11" t="s">
        <v>45</v>
      </c>
      <c r="B19" s="20">
        <v>7</v>
      </c>
      <c r="C19" s="4">
        <f t="shared" si="0"/>
        <v>2</v>
      </c>
      <c r="D19" s="21">
        <v>2</v>
      </c>
      <c r="E19" s="12">
        <f t="shared" si="1"/>
        <v>85.71428571428571</v>
      </c>
      <c r="F19" s="20">
        <v>10</v>
      </c>
      <c r="G19" s="4">
        <f t="shared" si="6"/>
        <v>2</v>
      </c>
      <c r="H19" s="21">
        <v>2</v>
      </c>
      <c r="I19" s="12">
        <f t="shared" si="2"/>
        <v>80</v>
      </c>
      <c r="J19" s="20">
        <v>17</v>
      </c>
      <c r="K19" s="4">
        <f t="shared" si="3"/>
        <v>2</v>
      </c>
      <c r="L19" s="4">
        <f t="shared" si="4"/>
        <v>4</v>
      </c>
      <c r="M19" s="21">
        <v>4</v>
      </c>
      <c r="N19" s="12">
        <f t="shared" si="5"/>
        <v>84.21052631578948</v>
      </c>
    </row>
    <row r="20" spans="1:14" ht="12.75">
      <c r="A20" s="11" t="s">
        <v>46</v>
      </c>
      <c r="B20" s="20">
        <v>6</v>
      </c>
      <c r="C20" s="4">
        <f t="shared" si="0"/>
        <v>2</v>
      </c>
      <c r="D20" s="21">
        <v>2</v>
      </c>
      <c r="E20" s="12">
        <f t="shared" si="1"/>
        <v>100</v>
      </c>
      <c r="F20" s="20">
        <v>6</v>
      </c>
      <c r="G20" s="4">
        <f t="shared" si="6"/>
        <v>1</v>
      </c>
      <c r="H20" s="21">
        <v>1</v>
      </c>
      <c r="I20" s="12">
        <f t="shared" si="2"/>
        <v>66.66666666666667</v>
      </c>
      <c r="J20" s="20">
        <v>5</v>
      </c>
      <c r="K20" s="4">
        <f t="shared" si="3"/>
        <v>2</v>
      </c>
      <c r="L20" s="4">
        <f t="shared" si="4"/>
        <v>1</v>
      </c>
      <c r="M20" s="21">
        <v>1</v>
      </c>
      <c r="N20" s="12">
        <f t="shared" si="5"/>
        <v>57.142857142857146</v>
      </c>
    </row>
    <row r="21" spans="1:14" ht="13.5" thickBot="1">
      <c r="A21" s="11" t="s">
        <v>47</v>
      </c>
      <c r="B21" s="20">
        <v>0</v>
      </c>
      <c r="C21" s="4">
        <f t="shared" si="0"/>
        <v>0</v>
      </c>
      <c r="D21" s="21">
        <v>0</v>
      </c>
      <c r="E21" s="12" t="e">
        <f t="shared" si="1"/>
        <v>#DIV/0!</v>
      </c>
      <c r="F21" s="20">
        <v>3</v>
      </c>
      <c r="G21" s="4">
        <f t="shared" si="6"/>
        <v>0</v>
      </c>
      <c r="H21" s="21">
        <v>0</v>
      </c>
      <c r="I21" s="12">
        <f t="shared" si="2"/>
        <v>0</v>
      </c>
      <c r="J21" s="20">
        <v>3</v>
      </c>
      <c r="K21" s="4">
        <f t="shared" si="3"/>
        <v>3</v>
      </c>
      <c r="L21" s="4">
        <f t="shared" si="4"/>
        <v>1</v>
      </c>
      <c r="M21" s="21">
        <v>1</v>
      </c>
      <c r="N21" s="12">
        <f t="shared" si="5"/>
        <v>66.66666666666667</v>
      </c>
    </row>
    <row r="22" spans="1:14" ht="12.75">
      <c r="A22" s="13" t="s">
        <v>11</v>
      </c>
      <c r="B22" s="14"/>
      <c r="C22" s="15">
        <f>SUM(C6:C21)</f>
        <v>34</v>
      </c>
      <c r="D22" s="15">
        <f>SUM(D6:D21)</f>
        <v>30</v>
      </c>
      <c r="E22" s="16"/>
      <c r="F22" s="17"/>
      <c r="G22" s="15">
        <f>SUM(G6:G21)</f>
        <v>30</v>
      </c>
      <c r="H22" s="15">
        <f>SUM(H6:H21)</f>
        <v>30</v>
      </c>
      <c r="I22" s="16"/>
      <c r="J22" s="17"/>
      <c r="K22" s="15"/>
      <c r="L22" s="15">
        <f>SUM(L6:L21)</f>
        <v>28</v>
      </c>
      <c r="M22" s="15">
        <f>SUM(M6:M21)</f>
        <v>28</v>
      </c>
      <c r="N22" s="16"/>
    </row>
    <row r="23" spans="1:14" ht="12.75">
      <c r="A23" s="18"/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18" t="s">
        <v>68</v>
      </c>
      <c r="B24" s="1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6" ht="18">
      <c r="A26" s="1" t="s">
        <v>9</v>
      </c>
    </row>
    <row r="27" ht="12.75">
      <c r="A27" s="2" t="s">
        <v>10</v>
      </c>
    </row>
    <row r="28" ht="12.75">
      <c r="A28" s="2" t="s">
        <v>23</v>
      </c>
    </row>
    <row r="29" ht="12.75">
      <c r="A29" s="2" t="s">
        <v>12</v>
      </c>
    </row>
    <row r="30" ht="12.75">
      <c r="A30" s="2" t="s">
        <v>21</v>
      </c>
    </row>
    <row r="31" ht="12.75">
      <c r="A31" s="2" t="s">
        <v>24</v>
      </c>
    </row>
    <row r="32" ht="12.75">
      <c r="A32" s="2" t="s">
        <v>27</v>
      </c>
    </row>
    <row r="33" ht="12.75">
      <c r="A33" s="2" t="s">
        <v>29</v>
      </c>
    </row>
    <row r="34" ht="12.75">
      <c r="A34" s="2" t="s">
        <v>28</v>
      </c>
    </row>
  </sheetData>
  <sheetProtection/>
  <mergeCells count="3">
    <mergeCell ref="B3:E3"/>
    <mergeCell ref="F3:I3"/>
    <mergeCell ref="J3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11" sqref="E11"/>
    </sheetView>
  </sheetViews>
  <sheetFormatPr defaultColWidth="11.57421875" defaultRowHeight="12.75"/>
  <cols>
    <col min="1" max="1" width="20.421875" style="2" customWidth="1"/>
    <col min="2" max="2" width="8.421875" style="2" bestFit="1" customWidth="1"/>
    <col min="3" max="3" width="11.57421875" style="2" customWidth="1"/>
    <col min="4" max="4" width="7.7109375" style="2" bestFit="1" customWidth="1"/>
    <col min="5" max="5" width="7.57421875" style="2" bestFit="1" customWidth="1"/>
    <col min="6" max="6" width="8.421875" style="2" bestFit="1" customWidth="1"/>
    <col min="7" max="7" width="10.140625" style="2" bestFit="1" customWidth="1"/>
    <col min="8" max="8" width="7.7109375" style="2" bestFit="1" customWidth="1"/>
    <col min="9" max="9" width="7.57421875" style="2" bestFit="1" customWidth="1"/>
    <col min="10" max="16384" width="11.57421875" style="2" customWidth="1"/>
  </cols>
  <sheetData>
    <row r="1" ht="18">
      <c r="A1" s="1" t="s">
        <v>14</v>
      </c>
    </row>
    <row r="2" ht="12.75" customHeight="1">
      <c r="A2" s="1"/>
    </row>
    <row r="3" spans="2:9" ht="12.75">
      <c r="B3" s="37" t="s">
        <v>17</v>
      </c>
      <c r="C3" s="39"/>
      <c r="D3" s="39"/>
      <c r="E3" s="38"/>
      <c r="F3" s="37" t="s">
        <v>16</v>
      </c>
      <c r="G3" s="39"/>
      <c r="H3" s="39"/>
      <c r="I3" s="38"/>
    </row>
    <row r="4" spans="1:9" ht="13.5" thickBot="1">
      <c r="A4" s="6" t="s">
        <v>31</v>
      </c>
      <c r="B4" s="7" t="s">
        <v>2</v>
      </c>
      <c r="C4" s="8" t="s">
        <v>3</v>
      </c>
      <c r="D4" s="8" t="s">
        <v>5</v>
      </c>
      <c r="E4" s="9" t="s">
        <v>4</v>
      </c>
      <c r="F4" s="7" t="s">
        <v>2</v>
      </c>
      <c r="G4" s="8" t="s">
        <v>3</v>
      </c>
      <c r="H4" s="8" t="s">
        <v>5</v>
      </c>
      <c r="I4" s="9" t="s">
        <v>4</v>
      </c>
    </row>
    <row r="5" spans="1:9" ht="12.75">
      <c r="A5" s="11" t="s">
        <v>32</v>
      </c>
      <c r="B5" s="20"/>
      <c r="C5" s="4">
        <f>ROUNDDOWN(B5/3,0)</f>
        <v>0</v>
      </c>
      <c r="D5" s="21"/>
      <c r="E5" s="12" t="e">
        <f>D5*3*100/B5</f>
        <v>#DIV/0!</v>
      </c>
      <c r="F5" s="20"/>
      <c r="G5" s="4">
        <f>ROUNDDOWN(F5/4,0)</f>
        <v>0</v>
      </c>
      <c r="H5" s="21"/>
      <c r="I5" s="12" t="e">
        <f>H5*4*100/F5</f>
        <v>#DIV/0!</v>
      </c>
    </row>
    <row r="6" spans="1:9" ht="12.75">
      <c r="A6" s="11" t="s">
        <v>33</v>
      </c>
      <c r="B6" s="20"/>
      <c r="C6" s="4">
        <f aca="true" t="shared" si="0" ref="C6:C20">ROUNDDOWN(B6/3,0)</f>
        <v>0</v>
      </c>
      <c r="D6" s="21"/>
      <c r="E6" s="12" t="e">
        <f aca="true" t="shared" si="1" ref="E6:E20">D6*3*100/B6</f>
        <v>#DIV/0!</v>
      </c>
      <c r="F6" s="20"/>
      <c r="G6" s="4">
        <f>ROUNDDOWN(F6/4,0)</f>
        <v>0</v>
      </c>
      <c r="H6" s="21"/>
      <c r="I6" s="12" t="e">
        <f aca="true" t="shared" si="2" ref="I6:I20">H6*4*100/F6</f>
        <v>#DIV/0!</v>
      </c>
    </row>
    <row r="7" spans="1:9" ht="12.75">
      <c r="A7" s="11" t="s">
        <v>34</v>
      </c>
      <c r="B7" s="20"/>
      <c r="C7" s="4">
        <f t="shared" si="0"/>
        <v>0</v>
      </c>
      <c r="D7" s="21"/>
      <c r="E7" s="12" t="e">
        <f t="shared" si="1"/>
        <v>#DIV/0!</v>
      </c>
      <c r="F7" s="20"/>
      <c r="G7" s="4">
        <f aca="true" t="shared" si="3" ref="G7:G20">ROUNDDOWN(F7/4,0)</f>
        <v>0</v>
      </c>
      <c r="H7" s="21"/>
      <c r="I7" s="12" t="e">
        <f t="shared" si="2"/>
        <v>#DIV/0!</v>
      </c>
    </row>
    <row r="8" spans="1:9" ht="12.75">
      <c r="A8" s="11" t="s">
        <v>35</v>
      </c>
      <c r="B8" s="20"/>
      <c r="C8" s="4">
        <f t="shared" si="0"/>
        <v>0</v>
      </c>
      <c r="D8" s="21"/>
      <c r="E8" s="12" t="e">
        <f t="shared" si="1"/>
        <v>#DIV/0!</v>
      </c>
      <c r="F8" s="20"/>
      <c r="G8" s="4">
        <f t="shared" si="3"/>
        <v>0</v>
      </c>
      <c r="H8" s="21"/>
      <c r="I8" s="12" t="e">
        <f t="shared" si="2"/>
        <v>#DIV/0!</v>
      </c>
    </row>
    <row r="9" spans="1:9" ht="12.75">
      <c r="A9" s="11" t="s">
        <v>36</v>
      </c>
      <c r="B9" s="20"/>
      <c r="C9" s="4">
        <f t="shared" si="0"/>
        <v>0</v>
      </c>
      <c r="D9" s="21"/>
      <c r="E9" s="12" t="e">
        <f t="shared" si="1"/>
        <v>#DIV/0!</v>
      </c>
      <c r="F9" s="20"/>
      <c r="G9" s="4">
        <f t="shared" si="3"/>
        <v>0</v>
      </c>
      <c r="H9" s="21"/>
      <c r="I9" s="12" t="e">
        <f t="shared" si="2"/>
        <v>#DIV/0!</v>
      </c>
    </row>
    <row r="10" spans="1:9" ht="12.75">
      <c r="A10" s="11" t="s">
        <v>37</v>
      </c>
      <c r="B10" s="20"/>
      <c r="C10" s="4">
        <f t="shared" si="0"/>
        <v>0</v>
      </c>
      <c r="D10" s="21"/>
      <c r="E10" s="12" t="e">
        <f t="shared" si="1"/>
        <v>#DIV/0!</v>
      </c>
      <c r="F10" s="20"/>
      <c r="G10" s="4">
        <f t="shared" si="3"/>
        <v>0</v>
      </c>
      <c r="H10" s="21"/>
      <c r="I10" s="12" t="e">
        <f t="shared" si="2"/>
        <v>#DIV/0!</v>
      </c>
    </row>
    <row r="11" spans="1:9" ht="12.75">
      <c r="A11" s="11" t="s">
        <v>38</v>
      </c>
      <c r="B11" s="20"/>
      <c r="C11" s="4">
        <f t="shared" si="0"/>
        <v>0</v>
      </c>
      <c r="D11" s="21"/>
      <c r="E11" s="12" t="e">
        <f t="shared" si="1"/>
        <v>#DIV/0!</v>
      </c>
      <c r="F11" s="20"/>
      <c r="G11" s="4">
        <f t="shared" si="3"/>
        <v>0</v>
      </c>
      <c r="H11" s="21"/>
      <c r="I11" s="12" t="e">
        <f t="shared" si="2"/>
        <v>#DIV/0!</v>
      </c>
    </row>
    <row r="12" spans="1:9" ht="12.75">
      <c r="A12" s="11" t="s">
        <v>39</v>
      </c>
      <c r="B12" s="20"/>
      <c r="C12" s="4">
        <f t="shared" si="0"/>
        <v>0</v>
      </c>
      <c r="D12" s="21"/>
      <c r="E12" s="12" t="e">
        <f t="shared" si="1"/>
        <v>#DIV/0!</v>
      </c>
      <c r="F12" s="20"/>
      <c r="G12" s="4">
        <f t="shared" si="3"/>
        <v>0</v>
      </c>
      <c r="H12" s="21"/>
      <c r="I12" s="12" t="e">
        <f t="shared" si="2"/>
        <v>#DIV/0!</v>
      </c>
    </row>
    <row r="13" spans="1:9" ht="12.75">
      <c r="A13" s="11" t="s">
        <v>40</v>
      </c>
      <c r="B13" s="20"/>
      <c r="C13" s="4">
        <f t="shared" si="0"/>
        <v>0</v>
      </c>
      <c r="D13" s="21"/>
      <c r="E13" s="12" t="e">
        <f t="shared" si="1"/>
        <v>#DIV/0!</v>
      </c>
      <c r="F13" s="20"/>
      <c r="G13" s="4">
        <f t="shared" si="3"/>
        <v>0</v>
      </c>
      <c r="H13" s="21"/>
      <c r="I13" s="12" t="e">
        <f t="shared" si="2"/>
        <v>#DIV/0!</v>
      </c>
    </row>
    <row r="14" spans="1:9" ht="12.75">
      <c r="A14" s="11" t="s">
        <v>41</v>
      </c>
      <c r="B14" s="20"/>
      <c r="C14" s="4">
        <f t="shared" si="0"/>
        <v>0</v>
      </c>
      <c r="D14" s="21"/>
      <c r="E14" s="12" t="e">
        <f t="shared" si="1"/>
        <v>#DIV/0!</v>
      </c>
      <c r="F14" s="20"/>
      <c r="G14" s="4">
        <f t="shared" si="3"/>
        <v>0</v>
      </c>
      <c r="H14" s="21"/>
      <c r="I14" s="12" t="e">
        <f t="shared" si="2"/>
        <v>#DIV/0!</v>
      </c>
    </row>
    <row r="15" spans="1:9" ht="12.75">
      <c r="A15" s="11" t="s">
        <v>42</v>
      </c>
      <c r="B15" s="20"/>
      <c r="C15" s="4">
        <f t="shared" si="0"/>
        <v>0</v>
      </c>
      <c r="D15" s="21"/>
      <c r="E15" s="12" t="e">
        <f t="shared" si="1"/>
        <v>#DIV/0!</v>
      </c>
      <c r="F15" s="20"/>
      <c r="G15" s="4">
        <f t="shared" si="3"/>
        <v>0</v>
      </c>
      <c r="H15" s="21"/>
      <c r="I15" s="12" t="e">
        <f t="shared" si="2"/>
        <v>#DIV/0!</v>
      </c>
    </row>
    <row r="16" spans="1:9" ht="12.75">
      <c r="A16" s="11" t="s">
        <v>43</v>
      </c>
      <c r="B16" s="20"/>
      <c r="C16" s="4">
        <f t="shared" si="0"/>
        <v>0</v>
      </c>
      <c r="D16" s="21"/>
      <c r="E16" s="12" t="e">
        <f t="shared" si="1"/>
        <v>#DIV/0!</v>
      </c>
      <c r="F16" s="20"/>
      <c r="G16" s="4">
        <f t="shared" si="3"/>
        <v>0</v>
      </c>
      <c r="H16" s="21"/>
      <c r="I16" s="12" t="e">
        <f t="shared" si="2"/>
        <v>#DIV/0!</v>
      </c>
    </row>
    <row r="17" spans="1:9" ht="12.75">
      <c r="A17" s="11" t="s">
        <v>44</v>
      </c>
      <c r="B17" s="20"/>
      <c r="C17" s="4">
        <f t="shared" si="0"/>
        <v>0</v>
      </c>
      <c r="D17" s="21"/>
      <c r="E17" s="12" t="e">
        <f t="shared" si="1"/>
        <v>#DIV/0!</v>
      </c>
      <c r="F17" s="20"/>
      <c r="G17" s="4">
        <f t="shared" si="3"/>
        <v>0</v>
      </c>
      <c r="H17" s="21"/>
      <c r="I17" s="12" t="e">
        <f t="shared" si="2"/>
        <v>#DIV/0!</v>
      </c>
    </row>
    <row r="18" spans="1:9" ht="12.75">
      <c r="A18" s="11" t="s">
        <v>45</v>
      </c>
      <c r="B18" s="20"/>
      <c r="C18" s="4">
        <f t="shared" si="0"/>
        <v>0</v>
      </c>
      <c r="D18" s="21"/>
      <c r="E18" s="12" t="e">
        <f t="shared" si="1"/>
        <v>#DIV/0!</v>
      </c>
      <c r="F18" s="20"/>
      <c r="G18" s="4">
        <f t="shared" si="3"/>
        <v>0</v>
      </c>
      <c r="H18" s="21"/>
      <c r="I18" s="12" t="e">
        <f t="shared" si="2"/>
        <v>#DIV/0!</v>
      </c>
    </row>
    <row r="19" spans="1:9" ht="12.75">
      <c r="A19" s="11" t="s">
        <v>46</v>
      </c>
      <c r="B19" s="20"/>
      <c r="C19" s="4">
        <f t="shared" si="0"/>
        <v>0</v>
      </c>
      <c r="D19" s="21"/>
      <c r="E19" s="12" t="e">
        <f t="shared" si="1"/>
        <v>#DIV/0!</v>
      </c>
      <c r="F19" s="20"/>
      <c r="G19" s="4">
        <f t="shared" si="3"/>
        <v>0</v>
      </c>
      <c r="H19" s="21"/>
      <c r="I19" s="12" t="e">
        <f t="shared" si="2"/>
        <v>#DIV/0!</v>
      </c>
    </row>
    <row r="20" spans="1:9" ht="13.5" thickBot="1">
      <c r="A20" s="11" t="s">
        <v>47</v>
      </c>
      <c r="B20" s="20"/>
      <c r="C20" s="4">
        <f t="shared" si="0"/>
        <v>0</v>
      </c>
      <c r="D20" s="21"/>
      <c r="E20" s="12" t="e">
        <f t="shared" si="1"/>
        <v>#DIV/0!</v>
      </c>
      <c r="F20" s="20"/>
      <c r="G20" s="4">
        <f t="shared" si="3"/>
        <v>0</v>
      </c>
      <c r="H20" s="21"/>
      <c r="I20" s="12" t="e">
        <f t="shared" si="2"/>
        <v>#DIV/0!</v>
      </c>
    </row>
    <row r="21" spans="1:9" ht="12.75">
      <c r="A21" s="13" t="s">
        <v>11</v>
      </c>
      <c r="B21" s="14"/>
      <c r="C21" s="15">
        <f>SUM(C5:C20)</f>
        <v>0</v>
      </c>
      <c r="D21" s="15">
        <f>SUM(D5:D20)</f>
        <v>0</v>
      </c>
      <c r="E21" s="16"/>
      <c r="F21" s="17"/>
      <c r="G21" s="15">
        <f>SUM(G5:G20)</f>
        <v>0</v>
      </c>
      <c r="H21" s="15">
        <f>SUM(H5:H20)</f>
        <v>0</v>
      </c>
      <c r="I21" s="16"/>
    </row>
    <row r="22" spans="1:9" ht="12.75">
      <c r="A22" s="18"/>
      <c r="B22" s="19"/>
      <c r="C22" s="4"/>
      <c r="D22" s="4"/>
      <c r="E22" s="4"/>
      <c r="F22" s="4"/>
      <c r="G22" s="4"/>
      <c r="H22" s="4"/>
      <c r="I22" s="4"/>
    </row>
    <row r="23" spans="1:9" ht="12.75">
      <c r="A23" s="18" t="s">
        <v>30</v>
      </c>
      <c r="B23" s="19"/>
      <c r="C23" s="4"/>
      <c r="D23" s="4"/>
      <c r="E23" s="4"/>
      <c r="F23" s="4"/>
      <c r="G23" s="4"/>
      <c r="H23" s="4"/>
      <c r="I23" s="4"/>
    </row>
    <row r="25" ht="18">
      <c r="A25" s="1" t="s">
        <v>9</v>
      </c>
    </row>
    <row r="26" ht="12.75">
      <c r="A26" s="2" t="s">
        <v>18</v>
      </c>
    </row>
    <row r="27" ht="12.75">
      <c r="A27" s="2" t="s">
        <v>25</v>
      </c>
    </row>
    <row r="28" ht="12.75">
      <c r="A28" s="2" t="s">
        <v>12</v>
      </c>
    </row>
    <row r="29" ht="12.75">
      <c r="A29" s="2" t="s">
        <v>22</v>
      </c>
    </row>
    <row r="30" ht="12.75">
      <c r="A30" s="2" t="s">
        <v>26</v>
      </c>
    </row>
    <row r="31" ht="12.75">
      <c r="A31" s="2" t="s">
        <v>27</v>
      </c>
    </row>
    <row r="32" ht="12.75">
      <c r="A32" s="2" t="s">
        <v>29</v>
      </c>
    </row>
    <row r="33" ht="12.75">
      <c r="A33" s="2" t="s">
        <v>28</v>
      </c>
    </row>
  </sheetData>
  <sheetProtection/>
  <mergeCells count="2">
    <mergeCell ref="B3:E3"/>
    <mergeCell ref="F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C18" sqref="C18"/>
    </sheetView>
  </sheetViews>
  <sheetFormatPr defaultColWidth="11.57421875" defaultRowHeight="12.75"/>
  <cols>
    <col min="1" max="1" width="18.7109375" style="2" customWidth="1"/>
    <col min="2" max="2" width="8.421875" style="2" bestFit="1" customWidth="1"/>
    <col min="3" max="3" width="8.421875" style="2" customWidth="1"/>
    <col min="4" max="4" width="11.00390625" style="2" customWidth="1"/>
    <col min="5" max="5" width="7.7109375" style="2" bestFit="1" customWidth="1"/>
    <col min="6" max="6" width="7.57421875" style="2" bestFit="1" customWidth="1"/>
    <col min="7" max="8" width="7.57421875" style="2" customWidth="1"/>
    <col min="9" max="9" width="8.421875" style="2" bestFit="1" customWidth="1"/>
    <col min="10" max="10" width="8.421875" style="2" customWidth="1"/>
    <col min="11" max="11" width="10.140625" style="2" bestFit="1" customWidth="1"/>
    <col min="12" max="12" width="7.7109375" style="2" bestFit="1" customWidth="1"/>
    <col min="13" max="13" width="7.57421875" style="2" bestFit="1" customWidth="1"/>
    <col min="14" max="15" width="7.57421875" style="2" customWidth="1"/>
    <col min="16" max="16" width="8.421875" style="2" bestFit="1" customWidth="1"/>
    <col min="17" max="17" width="8.421875" style="2" customWidth="1"/>
    <col min="18" max="18" width="10.140625" style="2" bestFit="1" customWidth="1"/>
    <col min="19" max="19" width="7.7109375" style="2" bestFit="1" customWidth="1"/>
    <col min="20" max="20" width="7.57421875" style="2" bestFit="1" customWidth="1"/>
    <col min="21" max="16384" width="11.57421875" style="2" customWidth="1"/>
  </cols>
  <sheetData>
    <row r="1" ht="18">
      <c r="A1" s="1" t="s">
        <v>59</v>
      </c>
    </row>
    <row r="2" ht="12.75" customHeight="1">
      <c r="A2" s="1"/>
    </row>
    <row r="3" spans="2:20" ht="12.75">
      <c r="B3" s="37" t="s">
        <v>69</v>
      </c>
      <c r="C3" s="39"/>
      <c r="D3" s="39"/>
      <c r="E3" s="39"/>
      <c r="F3" s="38"/>
      <c r="G3" s="4"/>
      <c r="H3" s="4"/>
      <c r="I3" s="39" t="s">
        <v>55</v>
      </c>
      <c r="J3" s="39"/>
      <c r="K3" s="39"/>
      <c r="L3" s="39"/>
      <c r="M3" s="38"/>
      <c r="N3" s="4"/>
      <c r="O3" s="4"/>
      <c r="P3" s="39" t="s">
        <v>56</v>
      </c>
      <c r="Q3" s="39"/>
      <c r="R3" s="39"/>
      <c r="S3" s="39"/>
      <c r="T3" s="39"/>
    </row>
    <row r="4" spans="1:20" ht="12.75">
      <c r="A4" s="26" t="s">
        <v>31</v>
      </c>
      <c r="B4" s="37" t="s">
        <v>2</v>
      </c>
      <c r="C4" s="39"/>
      <c r="D4" s="29" t="s">
        <v>3</v>
      </c>
      <c r="E4" s="4" t="s">
        <v>5</v>
      </c>
      <c r="F4" s="23" t="s">
        <v>4</v>
      </c>
      <c r="G4" s="40" t="s">
        <v>61</v>
      </c>
      <c r="H4" s="41"/>
      <c r="I4" s="39" t="s">
        <v>57</v>
      </c>
      <c r="J4" s="39"/>
      <c r="K4" s="4" t="s">
        <v>3</v>
      </c>
      <c r="L4" s="4" t="s">
        <v>5</v>
      </c>
      <c r="M4" s="23" t="s">
        <v>4</v>
      </c>
      <c r="N4" s="40" t="s">
        <v>62</v>
      </c>
      <c r="O4" s="41"/>
      <c r="P4" s="39" t="s">
        <v>58</v>
      </c>
      <c r="Q4" s="39"/>
      <c r="R4" s="4" t="s">
        <v>3</v>
      </c>
      <c r="S4" s="4" t="s">
        <v>5</v>
      </c>
      <c r="T4" s="23" t="s">
        <v>4</v>
      </c>
    </row>
    <row r="5" spans="1:20" ht="13.5" thickBot="1">
      <c r="A5" s="6"/>
      <c r="B5" s="24" t="s">
        <v>17</v>
      </c>
      <c r="C5" s="6" t="s">
        <v>16</v>
      </c>
      <c r="D5" s="6"/>
      <c r="E5" s="6"/>
      <c r="F5" s="25"/>
      <c r="G5" s="6" t="s">
        <v>17</v>
      </c>
      <c r="H5" s="6" t="s">
        <v>16</v>
      </c>
      <c r="I5" s="6" t="s">
        <v>17</v>
      </c>
      <c r="J5" s="6" t="s">
        <v>16</v>
      </c>
      <c r="K5" s="6"/>
      <c r="L5" s="6"/>
      <c r="M5" s="6"/>
      <c r="N5" s="24" t="s">
        <v>17</v>
      </c>
      <c r="O5" s="6" t="s">
        <v>16</v>
      </c>
      <c r="P5" s="6" t="s">
        <v>17</v>
      </c>
      <c r="Q5" s="6" t="s">
        <v>16</v>
      </c>
      <c r="R5" s="6"/>
      <c r="S5" s="6"/>
      <c r="T5" s="25"/>
    </row>
    <row r="6" spans="1:20" ht="12.75">
      <c r="A6" s="11" t="s">
        <v>32</v>
      </c>
      <c r="B6" s="20"/>
      <c r="C6" s="21"/>
      <c r="D6" s="4">
        <f aca="true" t="shared" si="0" ref="D6:D13">MIN(B6,ROUNDDOWN(C6/2,0))</f>
        <v>0</v>
      </c>
      <c r="E6" s="21"/>
      <c r="F6" s="12" t="e">
        <f aca="true" t="shared" si="1" ref="F6:F15">E6*3*100/SUM(B6:C6)</f>
        <v>#DIV/0!</v>
      </c>
      <c r="G6" s="21">
        <f>IF(B6=0,0,B6-E6)</f>
        <v>0</v>
      </c>
      <c r="H6" s="21">
        <f>C6-2*E6</f>
        <v>0</v>
      </c>
      <c r="I6" s="22"/>
      <c r="J6" s="21"/>
      <c r="K6" s="21">
        <f>MIN(SUM(G6,I6),ROUNDDOWN(SUM(H6,J6)/2,0))</f>
        <v>0</v>
      </c>
      <c r="L6" s="21"/>
      <c r="M6" s="12" t="e">
        <f aca="true" t="shared" si="2" ref="M6:M15">L6*3*100/SUM(G6:J6)</f>
        <v>#DIV/0!</v>
      </c>
      <c r="N6" s="21">
        <f>(G6+I6)-L6</f>
        <v>0</v>
      </c>
      <c r="O6" s="21">
        <f>(H6+J6)-2*L6</f>
        <v>0</v>
      </c>
      <c r="P6" s="22"/>
      <c r="Q6" s="21"/>
      <c r="R6" s="21">
        <f aca="true" t="shared" si="3" ref="R6:R15">MIN(SUM(N6,P6),ROUNDDOWN((O6+Q6)/2,0))</f>
        <v>0</v>
      </c>
      <c r="S6" s="21"/>
      <c r="T6" s="12" t="e">
        <f aca="true" t="shared" si="4" ref="T6:T15">S6*3*100/SUM(N6:Q6)</f>
        <v>#DIV/0!</v>
      </c>
    </row>
    <row r="7" spans="1:20" ht="12.75">
      <c r="A7" s="11" t="s">
        <v>33</v>
      </c>
      <c r="B7" s="20"/>
      <c r="C7" s="21"/>
      <c r="D7" s="4">
        <f t="shared" si="0"/>
        <v>0</v>
      </c>
      <c r="E7" s="4"/>
      <c r="F7" s="31" t="e">
        <f t="shared" si="1"/>
        <v>#DIV/0!</v>
      </c>
      <c r="G7" s="4">
        <f aca="true" t="shared" si="5" ref="G7:G21">IF(B7=0,0,B7-E7)</f>
        <v>0</v>
      </c>
      <c r="H7" s="4">
        <f aca="true" t="shared" si="6" ref="H7:H21">C7-2*E7</f>
        <v>0</v>
      </c>
      <c r="I7" s="4"/>
      <c r="J7" s="4"/>
      <c r="K7" s="4">
        <f aca="true" t="shared" si="7" ref="K7:K15">MIN(SUM(G7,I7),ROUNDDOWN(SUM(H7,J7)/2,0))</f>
        <v>0</v>
      </c>
      <c r="L7" s="4"/>
      <c r="M7" s="31" t="e">
        <f t="shared" si="2"/>
        <v>#DIV/0!</v>
      </c>
      <c r="N7" s="4">
        <f aca="true" t="shared" si="8" ref="N7:N21">(G7+I7)-L7</f>
        <v>0</v>
      </c>
      <c r="O7" s="4">
        <f aca="true" t="shared" si="9" ref="O7:O21">(H7+J7)-2*L7</f>
        <v>0</v>
      </c>
      <c r="P7" s="4"/>
      <c r="Q7" s="4"/>
      <c r="R7" s="4">
        <f t="shared" si="3"/>
        <v>0</v>
      </c>
      <c r="S7" s="4"/>
      <c r="T7" s="12" t="e">
        <f t="shared" si="4"/>
        <v>#DIV/0!</v>
      </c>
    </row>
    <row r="8" spans="1:20" ht="12.75">
      <c r="A8" s="11" t="s">
        <v>34</v>
      </c>
      <c r="B8" s="20"/>
      <c r="C8" s="21"/>
      <c r="D8" s="32">
        <f t="shared" si="0"/>
        <v>0</v>
      </c>
      <c r="E8" s="32"/>
      <c r="F8" s="31" t="e">
        <f t="shared" si="1"/>
        <v>#DIV/0!</v>
      </c>
      <c r="G8" s="21">
        <f t="shared" si="5"/>
        <v>0</v>
      </c>
      <c r="H8" s="21">
        <f t="shared" si="6"/>
        <v>0</v>
      </c>
      <c r="I8" s="21"/>
      <c r="J8" s="21"/>
      <c r="K8" s="32">
        <f t="shared" si="7"/>
        <v>0</v>
      </c>
      <c r="L8" s="32"/>
      <c r="M8" s="31" t="e">
        <f t="shared" si="2"/>
        <v>#DIV/0!</v>
      </c>
      <c r="N8" s="21">
        <f t="shared" si="8"/>
        <v>0</v>
      </c>
      <c r="O8" s="21">
        <f t="shared" si="9"/>
        <v>0</v>
      </c>
      <c r="P8" s="21"/>
      <c r="Q8" s="21"/>
      <c r="R8" s="21">
        <f t="shared" si="3"/>
        <v>0</v>
      </c>
      <c r="S8" s="32"/>
      <c r="T8" s="12" t="e">
        <f t="shared" si="4"/>
        <v>#DIV/0!</v>
      </c>
    </row>
    <row r="9" spans="1:20" ht="12.75">
      <c r="A9" s="11" t="s">
        <v>35</v>
      </c>
      <c r="B9" s="20"/>
      <c r="C9" s="21"/>
      <c r="D9" s="32">
        <f t="shared" si="0"/>
        <v>0</v>
      </c>
      <c r="E9" s="32"/>
      <c r="F9" s="31" t="e">
        <f t="shared" si="1"/>
        <v>#DIV/0!</v>
      </c>
      <c r="G9" s="21">
        <f t="shared" si="5"/>
        <v>0</v>
      </c>
      <c r="H9" s="21">
        <f t="shared" si="6"/>
        <v>0</v>
      </c>
      <c r="I9" s="21"/>
      <c r="J9" s="21"/>
      <c r="K9" s="32">
        <f t="shared" si="7"/>
        <v>0</v>
      </c>
      <c r="L9" s="32"/>
      <c r="M9" s="31" t="e">
        <f t="shared" si="2"/>
        <v>#DIV/0!</v>
      </c>
      <c r="N9" s="21">
        <f t="shared" si="8"/>
        <v>0</v>
      </c>
      <c r="O9" s="21">
        <f t="shared" si="9"/>
        <v>0</v>
      </c>
      <c r="P9" s="21"/>
      <c r="Q9" s="21"/>
      <c r="R9" s="21">
        <f t="shared" si="3"/>
        <v>0</v>
      </c>
      <c r="S9" s="32"/>
      <c r="T9" s="12" t="e">
        <f t="shared" si="4"/>
        <v>#DIV/0!</v>
      </c>
    </row>
    <row r="10" spans="1:20" ht="12.75">
      <c r="A10" s="11" t="s">
        <v>36</v>
      </c>
      <c r="B10" s="20"/>
      <c r="C10" s="21"/>
      <c r="D10" s="32">
        <f t="shared" si="0"/>
        <v>0</v>
      </c>
      <c r="E10" s="32"/>
      <c r="F10" s="31" t="e">
        <f t="shared" si="1"/>
        <v>#DIV/0!</v>
      </c>
      <c r="G10" s="21">
        <f t="shared" si="5"/>
        <v>0</v>
      </c>
      <c r="H10" s="21">
        <f t="shared" si="6"/>
        <v>0</v>
      </c>
      <c r="I10" s="21"/>
      <c r="J10" s="21"/>
      <c r="K10" s="32">
        <f t="shared" si="7"/>
        <v>0</v>
      </c>
      <c r="L10" s="32"/>
      <c r="M10" s="31" t="e">
        <f t="shared" si="2"/>
        <v>#DIV/0!</v>
      </c>
      <c r="N10" s="21">
        <f t="shared" si="8"/>
        <v>0</v>
      </c>
      <c r="O10" s="21">
        <f t="shared" si="9"/>
        <v>0</v>
      </c>
      <c r="P10" s="21"/>
      <c r="Q10" s="21"/>
      <c r="R10" s="21">
        <f t="shared" si="3"/>
        <v>0</v>
      </c>
      <c r="S10" s="32"/>
      <c r="T10" s="12" t="e">
        <f t="shared" si="4"/>
        <v>#DIV/0!</v>
      </c>
    </row>
    <row r="11" spans="1:20" ht="12.75">
      <c r="A11" s="11" t="s">
        <v>37</v>
      </c>
      <c r="B11" s="20"/>
      <c r="C11" s="21"/>
      <c r="D11" s="32">
        <f t="shared" si="0"/>
        <v>0</v>
      </c>
      <c r="E11" s="32"/>
      <c r="F11" s="31" t="e">
        <f t="shared" si="1"/>
        <v>#DIV/0!</v>
      </c>
      <c r="G11" s="21">
        <f t="shared" si="5"/>
        <v>0</v>
      </c>
      <c r="H11" s="21">
        <f t="shared" si="6"/>
        <v>0</v>
      </c>
      <c r="I11" s="21"/>
      <c r="J11" s="21"/>
      <c r="K11" s="32">
        <f t="shared" si="7"/>
        <v>0</v>
      </c>
      <c r="L11" s="32"/>
      <c r="M11" s="31" t="e">
        <f t="shared" si="2"/>
        <v>#DIV/0!</v>
      </c>
      <c r="N11" s="21">
        <f t="shared" si="8"/>
        <v>0</v>
      </c>
      <c r="O11" s="21">
        <f t="shared" si="9"/>
        <v>0</v>
      </c>
      <c r="P11" s="21"/>
      <c r="Q11" s="21"/>
      <c r="R11" s="21">
        <f t="shared" si="3"/>
        <v>0</v>
      </c>
      <c r="S11" s="32"/>
      <c r="T11" s="12" t="e">
        <f t="shared" si="4"/>
        <v>#DIV/0!</v>
      </c>
    </row>
    <row r="12" spans="1:20" ht="12.75">
      <c r="A12" s="11" t="s">
        <v>38</v>
      </c>
      <c r="B12" s="20"/>
      <c r="C12" s="21"/>
      <c r="D12" s="32">
        <f t="shared" si="0"/>
        <v>0</v>
      </c>
      <c r="E12" s="32"/>
      <c r="F12" s="31" t="e">
        <f t="shared" si="1"/>
        <v>#DIV/0!</v>
      </c>
      <c r="G12" s="21">
        <f t="shared" si="5"/>
        <v>0</v>
      </c>
      <c r="H12" s="21">
        <f t="shared" si="6"/>
        <v>0</v>
      </c>
      <c r="I12" s="21"/>
      <c r="J12" s="21"/>
      <c r="K12" s="32">
        <f t="shared" si="7"/>
        <v>0</v>
      </c>
      <c r="L12" s="32"/>
      <c r="M12" s="31" t="e">
        <f t="shared" si="2"/>
        <v>#DIV/0!</v>
      </c>
      <c r="N12" s="21">
        <f t="shared" si="8"/>
        <v>0</v>
      </c>
      <c r="O12" s="21">
        <f t="shared" si="9"/>
        <v>0</v>
      </c>
      <c r="P12" s="21"/>
      <c r="Q12" s="21"/>
      <c r="R12" s="21">
        <f t="shared" si="3"/>
        <v>0</v>
      </c>
      <c r="S12" s="32"/>
      <c r="T12" s="12" t="e">
        <f t="shared" si="4"/>
        <v>#DIV/0!</v>
      </c>
    </row>
    <row r="13" spans="1:20" ht="12.75">
      <c r="A13" s="11" t="s">
        <v>39</v>
      </c>
      <c r="B13" s="20"/>
      <c r="C13" s="21"/>
      <c r="D13" s="32">
        <f t="shared" si="0"/>
        <v>0</v>
      </c>
      <c r="E13" s="32"/>
      <c r="F13" s="31" t="e">
        <f t="shared" si="1"/>
        <v>#DIV/0!</v>
      </c>
      <c r="G13" s="21">
        <f t="shared" si="5"/>
        <v>0</v>
      </c>
      <c r="H13" s="21">
        <f t="shared" si="6"/>
        <v>0</v>
      </c>
      <c r="I13" s="21"/>
      <c r="J13" s="21"/>
      <c r="K13" s="32">
        <f>MIN(SUM(G13,I13),ROUNDDOWN(SUM(H13,J13)/2,0))</f>
        <v>0</v>
      </c>
      <c r="L13" s="32"/>
      <c r="M13" s="31" t="e">
        <f>L13*3*100/SUM(G13:J13)</f>
        <v>#DIV/0!</v>
      </c>
      <c r="N13" s="21">
        <f t="shared" si="8"/>
        <v>0</v>
      </c>
      <c r="O13" s="21">
        <f>(H13+J13)-2*L13</f>
        <v>0</v>
      </c>
      <c r="P13" s="21"/>
      <c r="Q13" s="21"/>
      <c r="R13" s="21">
        <f t="shared" si="3"/>
        <v>0</v>
      </c>
      <c r="S13" s="32"/>
      <c r="T13" s="12" t="e">
        <f t="shared" si="4"/>
        <v>#DIV/0!</v>
      </c>
    </row>
    <row r="14" spans="1:20" ht="12.75">
      <c r="A14" s="11" t="s">
        <v>40</v>
      </c>
      <c r="B14" s="20"/>
      <c r="C14" s="21"/>
      <c r="D14" s="32">
        <f aca="true" t="shared" si="10" ref="D14:D20">MIN(B14,ROUNDDOWN(C14/2,0))</f>
        <v>0</v>
      </c>
      <c r="E14" s="32"/>
      <c r="F14" s="31" t="e">
        <f t="shared" si="1"/>
        <v>#DIV/0!</v>
      </c>
      <c r="G14" s="21">
        <f t="shared" si="5"/>
        <v>0</v>
      </c>
      <c r="H14" s="21">
        <f t="shared" si="6"/>
        <v>0</v>
      </c>
      <c r="I14" s="21"/>
      <c r="J14" s="21"/>
      <c r="K14" s="32">
        <f t="shared" si="7"/>
        <v>0</v>
      </c>
      <c r="L14" s="32"/>
      <c r="M14" s="31" t="e">
        <f t="shared" si="2"/>
        <v>#DIV/0!</v>
      </c>
      <c r="N14" s="21">
        <f t="shared" si="8"/>
        <v>0</v>
      </c>
      <c r="O14" s="21">
        <f t="shared" si="9"/>
        <v>0</v>
      </c>
      <c r="P14" s="21"/>
      <c r="Q14" s="21"/>
      <c r="R14" s="21">
        <f t="shared" si="3"/>
        <v>0</v>
      </c>
      <c r="S14" s="32"/>
      <c r="T14" s="12" t="e">
        <f t="shared" si="4"/>
        <v>#DIV/0!</v>
      </c>
    </row>
    <row r="15" spans="1:20" ht="12.75">
      <c r="A15" s="11" t="s">
        <v>41</v>
      </c>
      <c r="B15" s="20"/>
      <c r="C15" s="21"/>
      <c r="D15" s="4">
        <f t="shared" si="10"/>
        <v>0</v>
      </c>
      <c r="E15" s="4"/>
      <c r="F15" s="31" t="e">
        <f t="shared" si="1"/>
        <v>#DIV/0!</v>
      </c>
      <c r="G15" s="21">
        <f t="shared" si="5"/>
        <v>0</v>
      </c>
      <c r="H15" s="21">
        <f t="shared" si="6"/>
        <v>0</v>
      </c>
      <c r="I15" s="21"/>
      <c r="J15" s="21"/>
      <c r="K15" s="4">
        <f t="shared" si="7"/>
        <v>0</v>
      </c>
      <c r="L15" s="4"/>
      <c r="M15" s="31" t="e">
        <f t="shared" si="2"/>
        <v>#DIV/0!</v>
      </c>
      <c r="N15" s="21">
        <f t="shared" si="8"/>
        <v>0</v>
      </c>
      <c r="O15" s="21">
        <f t="shared" si="9"/>
        <v>0</v>
      </c>
      <c r="P15" s="21"/>
      <c r="Q15" s="21"/>
      <c r="R15" s="21">
        <f t="shared" si="3"/>
        <v>0</v>
      </c>
      <c r="S15" s="4"/>
      <c r="T15" s="12" t="e">
        <f t="shared" si="4"/>
        <v>#DIV/0!</v>
      </c>
    </row>
    <row r="16" spans="1:20" ht="12.75">
      <c r="A16" s="11" t="s">
        <v>42</v>
      </c>
      <c r="B16" s="20"/>
      <c r="C16" s="21"/>
      <c r="D16" s="32">
        <f t="shared" si="10"/>
        <v>0</v>
      </c>
      <c r="E16" s="32"/>
      <c r="F16" s="31" t="e">
        <f aca="true" t="shared" si="11" ref="F16:F21">E16*3*100/SUM(B16:C16)</f>
        <v>#DIV/0!</v>
      </c>
      <c r="G16" s="21">
        <f t="shared" si="5"/>
        <v>0</v>
      </c>
      <c r="H16" s="21">
        <f t="shared" si="6"/>
        <v>0</v>
      </c>
      <c r="I16" s="21"/>
      <c r="J16" s="21"/>
      <c r="K16" s="32">
        <f aca="true" t="shared" si="12" ref="K16:K21">MIN(SUM(G16,I16),ROUNDDOWN(SUM(H16,J16)/2,0))</f>
        <v>0</v>
      </c>
      <c r="L16" s="32"/>
      <c r="M16" s="31" t="e">
        <f aca="true" t="shared" si="13" ref="M16:M21">L16*3*100/SUM(G16:J16)</f>
        <v>#DIV/0!</v>
      </c>
      <c r="N16" s="21">
        <f t="shared" si="8"/>
        <v>0</v>
      </c>
      <c r="O16" s="21">
        <f t="shared" si="9"/>
        <v>0</v>
      </c>
      <c r="P16" s="21"/>
      <c r="Q16" s="21"/>
      <c r="R16" s="21">
        <f aca="true" t="shared" si="14" ref="R16:R21">MIN(SUM(N16,P16),ROUNDDOWN((O16+Q16)/2,0))</f>
        <v>0</v>
      </c>
      <c r="S16" s="32"/>
      <c r="T16" s="12" t="e">
        <f aca="true" t="shared" si="15" ref="T16:T21">S16*3*100/SUM(N16:Q16)</f>
        <v>#DIV/0!</v>
      </c>
    </row>
    <row r="17" spans="1:20" ht="12.75">
      <c r="A17" s="11" t="s">
        <v>43</v>
      </c>
      <c r="B17" s="20"/>
      <c r="C17" s="21"/>
      <c r="D17" s="32">
        <f t="shared" si="10"/>
        <v>0</v>
      </c>
      <c r="E17" s="32"/>
      <c r="F17" s="31" t="e">
        <f t="shared" si="11"/>
        <v>#DIV/0!</v>
      </c>
      <c r="G17" s="21">
        <f t="shared" si="5"/>
        <v>0</v>
      </c>
      <c r="H17" s="21">
        <f t="shared" si="6"/>
        <v>0</v>
      </c>
      <c r="I17" s="21"/>
      <c r="J17" s="21"/>
      <c r="K17" s="32">
        <f t="shared" si="12"/>
        <v>0</v>
      </c>
      <c r="L17" s="32"/>
      <c r="M17" s="31" t="e">
        <f t="shared" si="13"/>
        <v>#DIV/0!</v>
      </c>
      <c r="N17" s="21">
        <f t="shared" si="8"/>
        <v>0</v>
      </c>
      <c r="O17" s="21">
        <f t="shared" si="9"/>
        <v>0</v>
      </c>
      <c r="P17" s="21"/>
      <c r="Q17" s="21"/>
      <c r="R17" s="21">
        <f t="shared" si="14"/>
        <v>0</v>
      </c>
      <c r="S17" s="32"/>
      <c r="T17" s="12" t="e">
        <f t="shared" si="15"/>
        <v>#DIV/0!</v>
      </c>
    </row>
    <row r="18" spans="1:20" ht="12.75">
      <c r="A18" s="11" t="s">
        <v>44</v>
      </c>
      <c r="B18" s="20"/>
      <c r="C18" s="21"/>
      <c r="D18" s="32">
        <f t="shared" si="10"/>
        <v>0</v>
      </c>
      <c r="E18" s="32"/>
      <c r="F18" s="31" t="e">
        <f t="shared" si="11"/>
        <v>#DIV/0!</v>
      </c>
      <c r="G18" s="21">
        <f t="shared" si="5"/>
        <v>0</v>
      </c>
      <c r="H18" s="21">
        <f t="shared" si="6"/>
        <v>0</v>
      </c>
      <c r="I18" s="21"/>
      <c r="J18" s="21"/>
      <c r="K18" s="32">
        <f t="shared" si="12"/>
        <v>0</v>
      </c>
      <c r="L18" s="32"/>
      <c r="M18" s="31" t="e">
        <f t="shared" si="13"/>
        <v>#DIV/0!</v>
      </c>
      <c r="N18" s="21">
        <f t="shared" si="8"/>
        <v>0</v>
      </c>
      <c r="O18" s="21">
        <f t="shared" si="9"/>
        <v>0</v>
      </c>
      <c r="P18" s="21"/>
      <c r="Q18" s="21"/>
      <c r="R18" s="21">
        <f t="shared" si="14"/>
        <v>0</v>
      </c>
      <c r="S18" s="32"/>
      <c r="T18" s="12" t="e">
        <f t="shared" si="15"/>
        <v>#DIV/0!</v>
      </c>
    </row>
    <row r="19" spans="1:20" ht="12.75">
      <c r="A19" s="11" t="s">
        <v>45</v>
      </c>
      <c r="B19" s="20"/>
      <c r="C19" s="21"/>
      <c r="D19" s="32">
        <f t="shared" si="10"/>
        <v>0</v>
      </c>
      <c r="E19" s="32"/>
      <c r="F19" s="31" t="e">
        <f t="shared" si="11"/>
        <v>#DIV/0!</v>
      </c>
      <c r="G19" s="21">
        <f t="shared" si="5"/>
        <v>0</v>
      </c>
      <c r="H19" s="21">
        <f t="shared" si="6"/>
        <v>0</v>
      </c>
      <c r="I19" s="21"/>
      <c r="J19" s="21"/>
      <c r="K19" s="32">
        <f t="shared" si="12"/>
        <v>0</v>
      </c>
      <c r="L19" s="32"/>
      <c r="M19" s="31" t="e">
        <f t="shared" si="13"/>
        <v>#DIV/0!</v>
      </c>
      <c r="N19" s="21">
        <f t="shared" si="8"/>
        <v>0</v>
      </c>
      <c r="O19" s="21">
        <f t="shared" si="9"/>
        <v>0</v>
      </c>
      <c r="P19" s="21"/>
      <c r="Q19" s="21"/>
      <c r="R19" s="21">
        <f t="shared" si="14"/>
        <v>0</v>
      </c>
      <c r="S19" s="32"/>
      <c r="T19" s="12" t="e">
        <f t="shared" si="15"/>
        <v>#DIV/0!</v>
      </c>
    </row>
    <row r="20" spans="1:20" ht="12.75">
      <c r="A20" s="11" t="s">
        <v>46</v>
      </c>
      <c r="B20" s="20"/>
      <c r="C20" s="21"/>
      <c r="D20" s="32">
        <f t="shared" si="10"/>
        <v>0</v>
      </c>
      <c r="E20" s="32"/>
      <c r="F20" s="31" t="e">
        <f t="shared" si="11"/>
        <v>#DIV/0!</v>
      </c>
      <c r="G20" s="21">
        <f t="shared" si="5"/>
        <v>0</v>
      </c>
      <c r="H20" s="21">
        <f t="shared" si="6"/>
        <v>0</v>
      </c>
      <c r="I20" s="21"/>
      <c r="J20" s="21"/>
      <c r="K20" s="32">
        <f t="shared" si="12"/>
        <v>0</v>
      </c>
      <c r="L20" s="32"/>
      <c r="M20" s="31" t="e">
        <f t="shared" si="13"/>
        <v>#DIV/0!</v>
      </c>
      <c r="N20" s="21">
        <f t="shared" si="8"/>
        <v>0</v>
      </c>
      <c r="O20" s="21">
        <f t="shared" si="9"/>
        <v>0</v>
      </c>
      <c r="P20" s="21"/>
      <c r="Q20" s="21"/>
      <c r="R20" s="21">
        <f t="shared" si="14"/>
        <v>0</v>
      </c>
      <c r="S20" s="32"/>
      <c r="T20" s="12" t="e">
        <f t="shared" si="15"/>
        <v>#DIV/0!</v>
      </c>
    </row>
    <row r="21" spans="1:20" ht="13.5" thickBot="1">
      <c r="A21" s="11" t="s">
        <v>47</v>
      </c>
      <c r="B21" s="20"/>
      <c r="C21" s="21"/>
      <c r="D21" s="32">
        <f>MIN(B21,ROUNDDOWN(C21/2,0))</f>
        <v>0</v>
      </c>
      <c r="E21" s="32"/>
      <c r="F21" s="31" t="e">
        <f t="shared" si="11"/>
        <v>#DIV/0!</v>
      </c>
      <c r="G21" s="21">
        <f t="shared" si="5"/>
        <v>0</v>
      </c>
      <c r="H21" s="21">
        <f t="shared" si="6"/>
        <v>0</v>
      </c>
      <c r="I21" s="33"/>
      <c r="J21" s="21"/>
      <c r="K21" s="32">
        <f t="shared" si="12"/>
        <v>0</v>
      </c>
      <c r="L21" s="32"/>
      <c r="M21" s="31" t="e">
        <f t="shared" si="13"/>
        <v>#DIV/0!</v>
      </c>
      <c r="N21" s="21">
        <f t="shared" si="8"/>
        <v>0</v>
      </c>
      <c r="O21" s="21">
        <f t="shared" si="9"/>
        <v>0</v>
      </c>
      <c r="P21" s="33"/>
      <c r="Q21" s="21"/>
      <c r="R21" s="21">
        <f t="shared" si="14"/>
        <v>0</v>
      </c>
      <c r="S21" s="32"/>
      <c r="T21" s="12" t="e">
        <f t="shared" si="15"/>
        <v>#DIV/0!</v>
      </c>
    </row>
    <row r="22" spans="1:20" ht="12.75">
      <c r="A22" s="13" t="s">
        <v>11</v>
      </c>
      <c r="B22" s="14"/>
      <c r="C22" s="27"/>
      <c r="D22" s="15">
        <f>SUM(D6:D21)</f>
        <v>0</v>
      </c>
      <c r="E22" s="15">
        <f>SUM(E6:E21)</f>
        <v>0</v>
      </c>
      <c r="F22" s="16"/>
      <c r="G22" s="15"/>
      <c r="H22" s="15"/>
      <c r="I22" s="15"/>
      <c r="J22" s="15"/>
      <c r="K22" s="15">
        <f>SUM(K6:K21)</f>
        <v>0</v>
      </c>
      <c r="L22" s="15">
        <f>SUM(L6:L21)</f>
        <v>0</v>
      </c>
      <c r="M22" s="16"/>
      <c r="N22" s="15"/>
      <c r="O22" s="15"/>
      <c r="P22" s="15"/>
      <c r="Q22" s="15"/>
      <c r="R22" s="15">
        <f>SUM(R6:R21)</f>
        <v>0</v>
      </c>
      <c r="S22" s="15">
        <f>SUM(S6:S21)</f>
        <v>0</v>
      </c>
      <c r="T22" s="16"/>
    </row>
    <row r="23" spans="1:20" ht="12.75">
      <c r="A23" s="18"/>
      <c r="B23" s="19"/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8" t="s">
        <v>60</v>
      </c>
      <c r="B24" s="19"/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ht="12.75">
      <c r="G25" s="28"/>
    </row>
    <row r="26" ht="18">
      <c r="A26" s="1" t="s">
        <v>9</v>
      </c>
    </row>
    <row r="27" ht="12.75">
      <c r="A27" s="30" t="s">
        <v>66</v>
      </c>
    </row>
    <row r="28" ht="12.75">
      <c r="A28" s="2" t="s">
        <v>63</v>
      </c>
    </row>
    <row r="29" ht="12.75">
      <c r="A29" s="2" t="s">
        <v>12</v>
      </c>
    </row>
    <row r="30" ht="12.75">
      <c r="A30" s="2" t="s">
        <v>64</v>
      </c>
    </row>
    <row r="31" ht="12.75">
      <c r="A31" s="2" t="s">
        <v>65</v>
      </c>
    </row>
    <row r="32" ht="12.75">
      <c r="A32" s="2" t="s">
        <v>27</v>
      </c>
    </row>
    <row r="33" ht="12.75">
      <c r="A33" s="2" t="s">
        <v>29</v>
      </c>
    </row>
    <row r="34" ht="12.75">
      <c r="A34" s="2" t="s">
        <v>28</v>
      </c>
    </row>
  </sheetData>
  <sheetProtection/>
  <mergeCells count="8">
    <mergeCell ref="B3:F3"/>
    <mergeCell ref="I3:M3"/>
    <mergeCell ref="P3:T3"/>
    <mergeCell ref="B4:C4"/>
    <mergeCell ref="I4:J4"/>
    <mergeCell ref="P4:Q4"/>
    <mergeCell ref="G4:H4"/>
    <mergeCell ref="N4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L'Abée-Lund</dc:creator>
  <cp:keywords/>
  <dc:description/>
  <cp:lastModifiedBy>Kim</cp:lastModifiedBy>
  <dcterms:created xsi:type="dcterms:W3CDTF">2007-03-07T18:23:40Z</dcterms:created>
  <dcterms:modified xsi:type="dcterms:W3CDTF">2014-02-20T16:00:29Z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